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813" firstSheet="1" activeTab="2"/>
  </bookViews>
  <sheets>
    <sheet name="Points &amp; Equals formulas" sheetId="1" r:id="rId1"/>
    <sheet name="Senior Results" sheetId="2" r:id="rId2"/>
    <sheet name="Junior Results " sheetId="3" r:id="rId3"/>
  </sheets>
  <definedNames>
    <definedName name="Excel_BuiltIn__FilterDatabase_3">'Junior Results '!$D$2:$D$153</definedName>
    <definedName name="Excel_BuiltIn__FilterDatabase_4">#REF!</definedName>
  </definedNames>
  <calcPr fullCalcOnLoad="1"/>
</workbook>
</file>

<file path=xl/sharedStrings.xml><?xml version="1.0" encoding="utf-8"?>
<sst xmlns="http://schemas.openxmlformats.org/spreadsheetml/2006/main" count="565" uniqueCount="165">
  <si>
    <t>Equals formula</t>
  </si>
  <si>
    <t>Position</t>
  </si>
  <si>
    <t>Points</t>
  </si>
  <si>
    <t>= what ?</t>
  </si>
  <si>
    <t>Munster Senior Rankings after</t>
  </si>
  <si>
    <t>Events</t>
  </si>
  <si>
    <t>Senior Men</t>
  </si>
  <si>
    <t>Rank</t>
  </si>
  <si>
    <t>Player</t>
  </si>
  <si>
    <t>Club</t>
  </si>
  <si>
    <t>B/Hill</t>
  </si>
  <si>
    <t>Killarney</t>
  </si>
  <si>
    <t>Ballincollig</t>
  </si>
  <si>
    <t>Kinneigh</t>
  </si>
  <si>
    <t>Total</t>
  </si>
  <si>
    <t>Discard</t>
  </si>
  <si>
    <t>Average</t>
  </si>
  <si>
    <t>Y</t>
  </si>
  <si>
    <t>R</t>
  </si>
  <si>
    <t>Brian Fitzgerald</t>
  </si>
  <si>
    <t>Beech Hill</t>
  </si>
  <si>
    <t>Anthony Redmond</t>
  </si>
  <si>
    <t>Declan O'Brien</t>
  </si>
  <si>
    <t>James Herley</t>
  </si>
  <si>
    <t>Alex Cooney</t>
  </si>
  <si>
    <t>Andrew Reck</t>
  </si>
  <si>
    <t>Kevin O'Keeffe</t>
  </si>
  <si>
    <t>Pavel Kopacz</t>
  </si>
  <si>
    <t>Dan Foley</t>
  </si>
  <si>
    <t>Alan Hurley</t>
  </si>
  <si>
    <t>Philip Shaw</t>
  </si>
  <si>
    <t>Joe Kelleher</t>
  </si>
  <si>
    <t>Ian Brown</t>
  </si>
  <si>
    <t>Ivan Shorten</t>
  </si>
  <si>
    <t>Carlos Cavacas</t>
  </si>
  <si>
    <t>Pat MacClafferty</t>
  </si>
  <si>
    <t>Ian Browne</t>
  </si>
  <si>
    <t>Aaron Kelleher</t>
  </si>
  <si>
    <t>Carlos Olivera</t>
  </si>
  <si>
    <t xml:space="preserve">Simon Stapleton </t>
  </si>
  <si>
    <t>Dan O'Mahony</t>
  </si>
  <si>
    <t>Andris Pileckis</t>
  </si>
  <si>
    <t>Damian Tobin</t>
  </si>
  <si>
    <t>Under 21 Men</t>
  </si>
  <si>
    <t>James herley</t>
  </si>
  <si>
    <t>Andy Reck</t>
  </si>
  <si>
    <t>Vets</t>
  </si>
  <si>
    <t>Pat Mac Clafferty</t>
  </si>
  <si>
    <t>Catherine Harnedy</t>
  </si>
  <si>
    <t>Senior Ladies</t>
  </si>
  <si>
    <t>Ewelina Kufel</t>
  </si>
  <si>
    <t>Deirdre Murphy</t>
  </si>
  <si>
    <t>Niamh Buttimer</t>
  </si>
  <si>
    <t>Stephanie McKenna</t>
  </si>
  <si>
    <t>Jannifer O'Sullivan</t>
  </si>
  <si>
    <t>Cliodhna NiGhadhra</t>
  </si>
  <si>
    <t>Jana Poller</t>
  </si>
  <si>
    <t>U21 Ladies</t>
  </si>
  <si>
    <t>Please notify me of any discrepancies to bhtt@beechhilltabletennis.com</t>
  </si>
  <si>
    <t>Update 13.4.10</t>
  </si>
  <si>
    <t>GIRLS UNDER 10</t>
  </si>
  <si>
    <t>Top 8</t>
  </si>
  <si>
    <t>Devon Brady</t>
  </si>
  <si>
    <t>Aoibheann Keating</t>
  </si>
  <si>
    <t>Caoimhe Harnedy</t>
  </si>
  <si>
    <t>Emilia Jakoualaite</t>
  </si>
  <si>
    <t>BOYS UNDER 10</t>
  </si>
  <si>
    <t>James Kelly</t>
  </si>
  <si>
    <t>West Cork</t>
  </si>
  <si>
    <t>Niall Brown</t>
  </si>
  <si>
    <t>Paul Cooney</t>
  </si>
  <si>
    <t>Zico McSweeney-Olivera</t>
  </si>
  <si>
    <t>Nykyta Poutkalis</t>
  </si>
  <si>
    <t>Alex Kuzminos</t>
  </si>
  <si>
    <t>Mathew Pop</t>
  </si>
  <si>
    <t>GIRLS UNDER 12</t>
  </si>
  <si>
    <t>Valentine Pudtkalis</t>
  </si>
  <si>
    <t>Brielle Brady</t>
  </si>
  <si>
    <t>Chloe O'Halloran</t>
  </si>
  <si>
    <t>Kerry O'Mahony</t>
  </si>
  <si>
    <t>Siobhan O'Mahony</t>
  </si>
  <si>
    <t>Mair Kelly</t>
  </si>
  <si>
    <t>Leah Daly</t>
  </si>
  <si>
    <t>BOYS UNDER 12</t>
  </si>
  <si>
    <t>Gearoid O'Donoghue</t>
  </si>
  <si>
    <t>Tom Walsh</t>
  </si>
  <si>
    <t>James Barry</t>
  </si>
  <si>
    <t>Karl Walsh</t>
  </si>
  <si>
    <t>Alan Murphy</t>
  </si>
  <si>
    <t>Padraig Reidy</t>
  </si>
  <si>
    <t>Jack Kelliher</t>
  </si>
  <si>
    <t>GIRLS UNDER 14</t>
  </si>
  <si>
    <t>Sarah Cooney</t>
  </si>
  <si>
    <t>Lynn O'Shea</t>
  </si>
  <si>
    <t>Valentina Pudtkalis</t>
  </si>
  <si>
    <t>Claire O'Shea</t>
  </si>
  <si>
    <t>Chloe Brown</t>
  </si>
  <si>
    <t>Siobhan Burns</t>
  </si>
  <si>
    <t>Megan Healy</t>
  </si>
  <si>
    <t>Anoshi Gohl</t>
  </si>
  <si>
    <t>Alan Walsh</t>
  </si>
  <si>
    <t>James O'Reilly</t>
  </si>
  <si>
    <t>Colm Murphy</t>
  </si>
  <si>
    <t>Brian Kelleher</t>
  </si>
  <si>
    <t>Roman Puotkalis</t>
  </si>
  <si>
    <t>Ernest Lopez</t>
  </si>
  <si>
    <t>Eoin Foran</t>
  </si>
  <si>
    <t>Conor Blunt</t>
  </si>
  <si>
    <t>Ruairi Gallagher-Spencer</t>
  </si>
  <si>
    <t>Trevor Tobin</t>
  </si>
  <si>
    <t>Jamie McCarthy</t>
  </si>
  <si>
    <t>Bogdan Pop</t>
  </si>
  <si>
    <t>Niall Casey</t>
  </si>
  <si>
    <t>Andrew McCarthy</t>
  </si>
  <si>
    <t>GIRLS UNDER 17</t>
  </si>
  <si>
    <t>Edel O'Reilly</t>
  </si>
  <si>
    <t>Aisling Healy</t>
  </si>
  <si>
    <t>Emily Burns</t>
  </si>
  <si>
    <t>Niamh Kane</t>
  </si>
  <si>
    <t>Emily O'Reilly</t>
  </si>
  <si>
    <t>Mairead Supple</t>
  </si>
  <si>
    <t>Ashling O'Driscoll</t>
  </si>
  <si>
    <t>BOYS UNDER 17</t>
  </si>
  <si>
    <t>Donatas Jakoulanus</t>
  </si>
  <si>
    <t>Shane O'Connor</t>
  </si>
  <si>
    <t>Barry Kelleher</t>
  </si>
  <si>
    <t>James Heap</t>
  </si>
  <si>
    <t>Eoin Murphy</t>
  </si>
  <si>
    <t>Stephen Kelleher</t>
  </si>
  <si>
    <t>Alan Tobin</t>
  </si>
  <si>
    <t>Gavin Ryan</t>
  </si>
  <si>
    <t>Tralee</t>
  </si>
  <si>
    <t>Keith Madden</t>
  </si>
  <si>
    <t>Ross Busher</t>
  </si>
  <si>
    <t>Ronan Horgan</t>
  </si>
  <si>
    <t>Owen Dowling</t>
  </si>
  <si>
    <t>Courtney Drummond</t>
  </si>
  <si>
    <t>Donagh McMahon</t>
  </si>
  <si>
    <t>Adam Boyle</t>
  </si>
  <si>
    <t>Michael Lagan</t>
  </si>
  <si>
    <t>Aaron Beane</t>
  </si>
  <si>
    <t>Alan Hobbart</t>
  </si>
  <si>
    <t>Dwyer Tobin</t>
  </si>
  <si>
    <t>Kevin Murray</t>
  </si>
  <si>
    <t>Kevin Browne</t>
  </si>
  <si>
    <t>Sean Finn Gallagher Spencer</t>
  </si>
  <si>
    <t>Padraig Linnane</t>
  </si>
  <si>
    <t>Shelley Tobin</t>
  </si>
  <si>
    <t>Sean Higgins</t>
  </si>
  <si>
    <t>James O'Driscoll</t>
  </si>
  <si>
    <t>Darren Chester</t>
  </si>
  <si>
    <t>Aisling O'Driscoll</t>
  </si>
  <si>
    <t>Danny O'Reilly</t>
  </si>
  <si>
    <t>Jacob Jungwirth</t>
  </si>
  <si>
    <t>Jack Quilter</t>
  </si>
  <si>
    <t>Brendan Boyle</t>
  </si>
  <si>
    <t>Tadgh Connolly</t>
  </si>
  <si>
    <t>Andrew o'Callagan</t>
  </si>
  <si>
    <t>Ross busher</t>
  </si>
  <si>
    <t>Padraig Hobbart</t>
  </si>
  <si>
    <t>Michelle Shorten</t>
  </si>
  <si>
    <t>West Coirk</t>
  </si>
  <si>
    <t>Kevin Coughlan</t>
  </si>
  <si>
    <t>Samuel Coughlan</t>
  </si>
  <si>
    <t>Sam Coughlan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</si>
</sst>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1" fontId="20" fillId="0" borderId="12" xfId="0" applyNumberFormat="1" applyFont="1" applyFill="1" applyBorder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 horizontal="right"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2" fontId="24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5" fillId="0" borderId="10" xfId="0" applyFont="1" applyFill="1" applyBorder="1" applyAlignment="1">
      <alignment horizontal="right"/>
    </xf>
    <xf numFmtId="0" fontId="25" fillId="0" borderId="10" xfId="0" applyFont="1" applyFill="1" applyBorder="1" applyAlignment="1">
      <alignment/>
    </xf>
    <xf numFmtId="0" fontId="24" fillId="0" borderId="13" xfId="0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24" fillId="0" borderId="14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4" xfId="0" applyFont="1" applyFill="1" applyBorder="1" applyAlignment="1">
      <alignment horizontal="right"/>
    </xf>
    <xf numFmtId="0" fontId="24" fillId="0" borderId="16" xfId="0" applyFont="1" applyFill="1" applyBorder="1" applyAlignment="1">
      <alignment horizontal="right"/>
    </xf>
    <xf numFmtId="0" fontId="24" fillId="0" borderId="15" xfId="0" applyFont="1" applyFill="1" applyBorder="1" applyAlignment="1">
      <alignment horizontal="right"/>
    </xf>
    <xf numFmtId="0" fontId="25" fillId="0" borderId="15" xfId="0" applyFont="1" applyFill="1" applyBorder="1" applyAlignment="1">
      <alignment/>
    </xf>
    <xf numFmtId="2" fontId="24" fillId="0" borderId="15" xfId="0" applyNumberFormat="1" applyFont="1" applyFill="1" applyBorder="1" applyAlignment="1">
      <alignment/>
    </xf>
    <xf numFmtId="2" fontId="24" fillId="0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NumberFormat="1" applyFont="1" applyBorder="1" applyAlignment="1">
      <alignment/>
    </xf>
    <xf numFmtId="0" fontId="24" fillId="0" borderId="10" xfId="0" applyFont="1" applyFill="1" applyBorder="1" applyAlignment="1">
      <alignment/>
    </xf>
    <xf numFmtId="0" fontId="24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right"/>
    </xf>
    <xf numFmtId="0" fontId="25" fillId="24" borderId="10" xfId="0" applyFont="1" applyFill="1" applyBorder="1" applyAlignment="1">
      <alignment/>
    </xf>
    <xf numFmtId="2" fontId="24" fillId="24" borderId="10" xfId="0" applyNumberFormat="1" applyFont="1" applyFill="1" applyBorder="1" applyAlignment="1">
      <alignment/>
    </xf>
    <xf numFmtId="0" fontId="24" fillId="24" borderId="0" xfId="0" applyFont="1" applyFill="1" applyAlignment="1">
      <alignment/>
    </xf>
    <xf numFmtId="0" fontId="24" fillId="24" borderId="14" xfId="0" applyFont="1" applyFill="1" applyBorder="1" applyAlignment="1">
      <alignment/>
    </xf>
    <xf numFmtId="0" fontId="25" fillId="24" borderId="10" xfId="0" applyFont="1" applyFill="1" applyBorder="1" applyAlignment="1">
      <alignment horizontal="right"/>
    </xf>
    <xf numFmtId="0" fontId="25" fillId="24" borderId="10" xfId="0" applyFont="1" applyFill="1" applyBorder="1" applyAlignment="1">
      <alignment/>
    </xf>
    <xf numFmtId="0" fontId="0" fillId="24" borderId="0" xfId="0" applyFill="1" applyAlignment="1">
      <alignment/>
    </xf>
    <xf numFmtId="0" fontId="24" fillId="24" borderId="11" xfId="0" applyFont="1" applyFill="1" applyBorder="1" applyAlignment="1">
      <alignment/>
    </xf>
    <xf numFmtId="0" fontId="24" fillId="24" borderId="15" xfId="0" applyFont="1" applyFill="1" applyBorder="1" applyAlignment="1">
      <alignment horizontal="right"/>
    </xf>
    <xf numFmtId="0" fontId="24" fillId="24" borderId="14" xfId="0" applyFont="1" applyFill="1" applyBorder="1" applyAlignment="1">
      <alignment horizontal="right"/>
    </xf>
    <xf numFmtId="0" fontId="24" fillId="24" borderId="15" xfId="0" applyFont="1" applyFill="1" applyBorder="1" applyAlignment="1">
      <alignment/>
    </xf>
    <xf numFmtId="0" fontId="25" fillId="24" borderId="15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right"/>
    </xf>
    <xf numFmtId="0" fontId="24" fillId="0" borderId="1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44"/>
  <sheetViews>
    <sheetView showGridLines="0" showZeros="0" zoomScale="130" zoomScaleNormal="130" zoomScalePageLayoutView="0" workbookViewId="0" topLeftCell="C1">
      <selection activeCell="T4" sqref="T4"/>
    </sheetView>
  </sheetViews>
  <sheetFormatPr defaultColWidth="9.140625" defaultRowHeight="12.75"/>
  <cols>
    <col min="1" max="1" width="4.28125" style="1" customWidth="1"/>
    <col min="2" max="2" width="7.8515625" style="1" customWidth="1"/>
    <col min="3" max="3" width="6.28125" style="1" customWidth="1"/>
    <col min="4" max="4" width="2.140625" style="1" customWidth="1"/>
    <col min="5" max="5" width="8.57421875" style="1" customWidth="1"/>
    <col min="6" max="19" width="4.421875" style="1" customWidth="1"/>
    <col min="20" max="16384" width="9.140625" style="1" customWidth="1"/>
  </cols>
  <sheetData>
    <row r="1" spans="2:13" ht="15.75"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2:16" ht="15.75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2:13" ht="15.75"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</row>
    <row r="4" spans="2:16" ht="15.75">
      <c r="B4" s="4" t="s">
        <v>1</v>
      </c>
      <c r="C4" s="4" t="s">
        <v>2</v>
      </c>
      <c r="E4" s="2" t="s">
        <v>3</v>
      </c>
      <c r="F4" s="5">
        <v>2</v>
      </c>
      <c r="G4" s="2"/>
      <c r="H4" s="2"/>
      <c r="I4" s="2"/>
      <c r="J4" s="2"/>
      <c r="K4" s="2"/>
      <c r="L4" s="2"/>
      <c r="M4" s="2"/>
      <c r="N4" s="3"/>
      <c r="O4" s="3"/>
      <c r="P4" s="3"/>
    </row>
    <row r="5" spans="2:19" ht="15.75">
      <c r="B5" s="4">
        <v>1</v>
      </c>
      <c r="C5" s="4">
        <v>500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</row>
    <row r="6" spans="2:19" ht="15.75">
      <c r="B6" s="4">
        <v>2</v>
      </c>
      <c r="C6" s="4">
        <v>480</v>
      </c>
      <c r="E6" s="7">
        <f aca="true" t="shared" si="0" ref="E6:S6">VLOOKUP($F$4,$B$5:$C$46,2)</f>
        <v>480</v>
      </c>
      <c r="F6" s="7">
        <f t="shared" si="0"/>
        <v>480</v>
      </c>
      <c r="G6" s="7">
        <f t="shared" si="0"/>
        <v>480</v>
      </c>
      <c r="H6" s="7">
        <f t="shared" si="0"/>
        <v>480</v>
      </c>
      <c r="I6" s="7">
        <f t="shared" si="0"/>
        <v>480</v>
      </c>
      <c r="J6" s="7">
        <f t="shared" si="0"/>
        <v>480</v>
      </c>
      <c r="K6" s="4">
        <f t="shared" si="0"/>
        <v>480</v>
      </c>
      <c r="L6" s="4">
        <f t="shared" si="0"/>
        <v>480</v>
      </c>
      <c r="M6" s="4">
        <f t="shared" si="0"/>
        <v>480</v>
      </c>
      <c r="N6" s="4">
        <f t="shared" si="0"/>
        <v>480</v>
      </c>
      <c r="O6" s="4">
        <f t="shared" si="0"/>
        <v>480</v>
      </c>
      <c r="P6" s="4">
        <f t="shared" si="0"/>
        <v>480</v>
      </c>
      <c r="Q6" s="4">
        <f t="shared" si="0"/>
        <v>480</v>
      </c>
      <c r="R6" s="4">
        <f t="shared" si="0"/>
        <v>480</v>
      </c>
      <c r="S6" s="4">
        <f t="shared" si="0"/>
        <v>480</v>
      </c>
    </row>
    <row r="7" spans="2:19" ht="15.75">
      <c r="B7" s="4">
        <v>3</v>
      </c>
      <c r="C7" s="4">
        <v>460</v>
      </c>
      <c r="E7" s="7">
        <f aca="true" t="shared" si="1" ref="E7:S7">VLOOKUP($F$4+1,$B$5:$C$46,2)</f>
        <v>460</v>
      </c>
      <c r="F7" s="7">
        <f t="shared" si="1"/>
        <v>460</v>
      </c>
      <c r="G7" s="7">
        <f t="shared" si="1"/>
        <v>460</v>
      </c>
      <c r="H7" s="7">
        <f t="shared" si="1"/>
        <v>460</v>
      </c>
      <c r="I7" s="7">
        <f t="shared" si="1"/>
        <v>460</v>
      </c>
      <c r="J7" s="7">
        <f t="shared" si="1"/>
        <v>460</v>
      </c>
      <c r="K7" s="7">
        <f t="shared" si="1"/>
        <v>460</v>
      </c>
      <c r="L7" s="7">
        <f t="shared" si="1"/>
        <v>460</v>
      </c>
      <c r="M7" s="7">
        <f t="shared" si="1"/>
        <v>460</v>
      </c>
      <c r="N7" s="4">
        <f t="shared" si="1"/>
        <v>460</v>
      </c>
      <c r="O7" s="4">
        <f t="shared" si="1"/>
        <v>460</v>
      </c>
      <c r="P7" s="4">
        <f t="shared" si="1"/>
        <v>460</v>
      </c>
      <c r="Q7" s="4">
        <f t="shared" si="1"/>
        <v>460</v>
      </c>
      <c r="R7" s="4">
        <f t="shared" si="1"/>
        <v>460</v>
      </c>
      <c r="S7" s="4">
        <f t="shared" si="1"/>
        <v>460</v>
      </c>
    </row>
    <row r="8" spans="2:19" ht="15.75">
      <c r="B8" s="4">
        <v>4</v>
      </c>
      <c r="C8" s="4">
        <v>440</v>
      </c>
      <c r="E8" s="2"/>
      <c r="F8" s="7">
        <f aca="true" t="shared" si="2" ref="F8:S8">VLOOKUP($F$4+2,$B$5:$C$46,2)</f>
        <v>440</v>
      </c>
      <c r="G8" s="7">
        <f t="shared" si="2"/>
        <v>440</v>
      </c>
      <c r="H8" s="7">
        <f t="shared" si="2"/>
        <v>440</v>
      </c>
      <c r="I8" s="7">
        <f t="shared" si="2"/>
        <v>440</v>
      </c>
      <c r="J8" s="7">
        <f t="shared" si="2"/>
        <v>440</v>
      </c>
      <c r="K8" s="7">
        <f t="shared" si="2"/>
        <v>440</v>
      </c>
      <c r="L8" s="7">
        <f t="shared" si="2"/>
        <v>440</v>
      </c>
      <c r="M8" s="7">
        <f t="shared" si="2"/>
        <v>440</v>
      </c>
      <c r="N8" s="4">
        <f t="shared" si="2"/>
        <v>440</v>
      </c>
      <c r="O8" s="4">
        <f t="shared" si="2"/>
        <v>440</v>
      </c>
      <c r="P8" s="4">
        <f t="shared" si="2"/>
        <v>440</v>
      </c>
      <c r="Q8" s="4">
        <f t="shared" si="2"/>
        <v>440</v>
      </c>
      <c r="R8" s="4">
        <f t="shared" si="2"/>
        <v>440</v>
      </c>
      <c r="S8" s="4">
        <f t="shared" si="2"/>
        <v>440</v>
      </c>
    </row>
    <row r="9" spans="2:19" ht="15" customHeight="1">
      <c r="B9" s="4">
        <v>5</v>
      </c>
      <c r="C9" s="4">
        <v>430</v>
      </c>
      <c r="E9" s="2"/>
      <c r="F9" s="2"/>
      <c r="G9" s="7">
        <f aca="true" t="shared" si="3" ref="G9:S9">VLOOKUP($F$4+3,$B$5:$C$46,2)</f>
        <v>430</v>
      </c>
      <c r="H9" s="7">
        <f t="shared" si="3"/>
        <v>430</v>
      </c>
      <c r="I9" s="7">
        <f t="shared" si="3"/>
        <v>430</v>
      </c>
      <c r="J9" s="7">
        <f t="shared" si="3"/>
        <v>430</v>
      </c>
      <c r="K9" s="7">
        <f t="shared" si="3"/>
        <v>430</v>
      </c>
      <c r="L9" s="7">
        <f t="shared" si="3"/>
        <v>430</v>
      </c>
      <c r="M9" s="7">
        <f t="shared" si="3"/>
        <v>430</v>
      </c>
      <c r="N9" s="4">
        <f t="shared" si="3"/>
        <v>430</v>
      </c>
      <c r="O9" s="4">
        <f t="shared" si="3"/>
        <v>430</v>
      </c>
      <c r="P9" s="4">
        <f t="shared" si="3"/>
        <v>430</v>
      </c>
      <c r="Q9" s="4">
        <f t="shared" si="3"/>
        <v>430</v>
      </c>
      <c r="R9" s="4">
        <f t="shared" si="3"/>
        <v>430</v>
      </c>
      <c r="S9" s="4">
        <f t="shared" si="3"/>
        <v>430</v>
      </c>
    </row>
    <row r="10" spans="2:19" ht="15.75">
      <c r="B10" s="4">
        <v>6</v>
      </c>
      <c r="C10" s="4">
        <v>420</v>
      </c>
      <c r="E10" s="2"/>
      <c r="F10" s="2"/>
      <c r="G10" s="2"/>
      <c r="H10" s="7">
        <f aca="true" t="shared" si="4" ref="H10:S10">VLOOKUP($F$4+4,$B$5:$C$46,2)</f>
        <v>420</v>
      </c>
      <c r="I10" s="7">
        <f t="shared" si="4"/>
        <v>420</v>
      </c>
      <c r="J10" s="7">
        <f t="shared" si="4"/>
        <v>420</v>
      </c>
      <c r="K10" s="7">
        <f t="shared" si="4"/>
        <v>420</v>
      </c>
      <c r="L10" s="7">
        <f t="shared" si="4"/>
        <v>420</v>
      </c>
      <c r="M10" s="7">
        <f t="shared" si="4"/>
        <v>420</v>
      </c>
      <c r="N10" s="4">
        <f t="shared" si="4"/>
        <v>420</v>
      </c>
      <c r="O10" s="4">
        <f t="shared" si="4"/>
        <v>420</v>
      </c>
      <c r="P10" s="4">
        <f t="shared" si="4"/>
        <v>420</v>
      </c>
      <c r="Q10" s="4">
        <f t="shared" si="4"/>
        <v>420</v>
      </c>
      <c r="R10" s="4">
        <f t="shared" si="4"/>
        <v>420</v>
      </c>
      <c r="S10" s="4">
        <f t="shared" si="4"/>
        <v>420</v>
      </c>
    </row>
    <row r="11" spans="2:19" ht="15.75">
      <c r="B11" s="4">
        <v>7</v>
      </c>
      <c r="C11" s="4">
        <v>410</v>
      </c>
      <c r="E11" s="2"/>
      <c r="F11" s="2"/>
      <c r="G11" s="2"/>
      <c r="H11" s="2"/>
      <c r="I11" s="7">
        <f aca="true" t="shared" si="5" ref="I11:S11">VLOOKUP($F$4+5,$B$5:$C$46,2)</f>
        <v>410</v>
      </c>
      <c r="J11" s="7">
        <f t="shared" si="5"/>
        <v>410</v>
      </c>
      <c r="K11" s="7">
        <f t="shared" si="5"/>
        <v>410</v>
      </c>
      <c r="L11" s="7">
        <f t="shared" si="5"/>
        <v>410</v>
      </c>
      <c r="M11" s="7">
        <f t="shared" si="5"/>
        <v>410</v>
      </c>
      <c r="N11" s="4">
        <f t="shared" si="5"/>
        <v>410</v>
      </c>
      <c r="O11" s="4">
        <f t="shared" si="5"/>
        <v>410</v>
      </c>
      <c r="P11" s="4">
        <f t="shared" si="5"/>
        <v>410</v>
      </c>
      <c r="Q11" s="4">
        <f t="shared" si="5"/>
        <v>410</v>
      </c>
      <c r="R11" s="4">
        <f t="shared" si="5"/>
        <v>410</v>
      </c>
      <c r="S11" s="4">
        <f t="shared" si="5"/>
        <v>410</v>
      </c>
    </row>
    <row r="12" spans="2:19" ht="15.75">
      <c r="B12" s="4">
        <v>8</v>
      </c>
      <c r="C12" s="4">
        <v>400</v>
      </c>
      <c r="E12" s="2"/>
      <c r="F12" s="2"/>
      <c r="G12" s="2"/>
      <c r="H12" s="2"/>
      <c r="I12" s="8"/>
      <c r="J12" s="7">
        <f aca="true" t="shared" si="6" ref="J12:S12">VLOOKUP($F$4+6,$B$5:$C$46,2)</f>
        <v>400</v>
      </c>
      <c r="K12" s="7">
        <f t="shared" si="6"/>
        <v>400</v>
      </c>
      <c r="L12" s="7">
        <f t="shared" si="6"/>
        <v>400</v>
      </c>
      <c r="M12" s="7">
        <f t="shared" si="6"/>
        <v>400</v>
      </c>
      <c r="N12" s="4">
        <f t="shared" si="6"/>
        <v>400</v>
      </c>
      <c r="O12" s="4">
        <f t="shared" si="6"/>
        <v>400</v>
      </c>
      <c r="P12" s="4">
        <f t="shared" si="6"/>
        <v>400</v>
      </c>
      <c r="Q12" s="4">
        <f t="shared" si="6"/>
        <v>400</v>
      </c>
      <c r="R12" s="4">
        <f t="shared" si="6"/>
        <v>400</v>
      </c>
      <c r="S12" s="4">
        <f t="shared" si="6"/>
        <v>400</v>
      </c>
    </row>
    <row r="13" spans="2:19" ht="15.75">
      <c r="B13" s="4">
        <v>9</v>
      </c>
      <c r="C13" s="4">
        <v>395</v>
      </c>
      <c r="E13" s="2"/>
      <c r="F13" s="2"/>
      <c r="G13" s="2"/>
      <c r="H13" s="2"/>
      <c r="I13" s="8"/>
      <c r="J13" s="2"/>
      <c r="K13" s="4">
        <f aca="true" t="shared" si="7" ref="K13:S13">VLOOKUP($F$4+7,$B$5:$C$46,2)</f>
        <v>395</v>
      </c>
      <c r="L13" s="4">
        <f t="shared" si="7"/>
        <v>395</v>
      </c>
      <c r="M13" s="4">
        <f t="shared" si="7"/>
        <v>395</v>
      </c>
      <c r="N13" s="4">
        <f t="shared" si="7"/>
        <v>395</v>
      </c>
      <c r="O13" s="4">
        <f t="shared" si="7"/>
        <v>395</v>
      </c>
      <c r="P13" s="4">
        <f t="shared" si="7"/>
        <v>395</v>
      </c>
      <c r="Q13" s="4">
        <f t="shared" si="7"/>
        <v>395</v>
      </c>
      <c r="R13" s="4">
        <f t="shared" si="7"/>
        <v>395</v>
      </c>
      <c r="S13" s="4">
        <f t="shared" si="7"/>
        <v>395</v>
      </c>
    </row>
    <row r="14" spans="2:19" ht="15.75">
      <c r="B14" s="4">
        <v>10</v>
      </c>
      <c r="C14" s="4">
        <v>390</v>
      </c>
      <c r="E14" s="2"/>
      <c r="F14" s="2"/>
      <c r="G14" s="2"/>
      <c r="H14" s="2"/>
      <c r="I14" s="8"/>
      <c r="L14" s="4">
        <f aca="true" t="shared" si="8" ref="L14:S14">VLOOKUP($F$4+8,$B$5:$C$46,2)</f>
        <v>390</v>
      </c>
      <c r="M14" s="4">
        <f t="shared" si="8"/>
        <v>390</v>
      </c>
      <c r="N14" s="4">
        <f t="shared" si="8"/>
        <v>390</v>
      </c>
      <c r="O14" s="4">
        <f t="shared" si="8"/>
        <v>390</v>
      </c>
      <c r="P14" s="4">
        <f t="shared" si="8"/>
        <v>390</v>
      </c>
      <c r="Q14" s="4">
        <f t="shared" si="8"/>
        <v>390</v>
      </c>
      <c r="R14" s="4">
        <f t="shared" si="8"/>
        <v>390</v>
      </c>
      <c r="S14" s="4">
        <f t="shared" si="8"/>
        <v>390</v>
      </c>
    </row>
    <row r="15" spans="2:19" ht="15.75">
      <c r="B15" s="4">
        <v>11</v>
      </c>
      <c r="C15" s="4">
        <v>385</v>
      </c>
      <c r="E15" s="2"/>
      <c r="F15" s="2"/>
      <c r="G15" s="2"/>
      <c r="H15" s="2"/>
      <c r="I15" s="8"/>
      <c r="M15" s="4">
        <f aca="true" t="shared" si="9" ref="M15:S15">VLOOKUP($F$4+9,$B$5:$C$46,2)</f>
        <v>385</v>
      </c>
      <c r="N15" s="4">
        <f t="shared" si="9"/>
        <v>385</v>
      </c>
      <c r="O15" s="4">
        <f t="shared" si="9"/>
        <v>385</v>
      </c>
      <c r="P15" s="4">
        <f t="shared" si="9"/>
        <v>385</v>
      </c>
      <c r="Q15" s="4">
        <f t="shared" si="9"/>
        <v>385</v>
      </c>
      <c r="R15" s="4">
        <f t="shared" si="9"/>
        <v>385</v>
      </c>
      <c r="S15" s="4">
        <f t="shared" si="9"/>
        <v>385</v>
      </c>
    </row>
    <row r="16" spans="2:19" ht="15.75">
      <c r="B16" s="4">
        <v>12</v>
      </c>
      <c r="C16" s="4">
        <v>380</v>
      </c>
      <c r="E16" s="2"/>
      <c r="F16" s="2"/>
      <c r="G16" s="2"/>
      <c r="H16" s="2"/>
      <c r="I16" s="8"/>
      <c r="M16" s="2"/>
      <c r="N16" s="4">
        <f aca="true" t="shared" si="10" ref="N16:S16">VLOOKUP($F$4+10,$B$5:$C$46,2)</f>
        <v>380</v>
      </c>
      <c r="O16" s="4">
        <f t="shared" si="10"/>
        <v>380</v>
      </c>
      <c r="P16" s="4">
        <f t="shared" si="10"/>
        <v>380</v>
      </c>
      <c r="Q16" s="4">
        <f t="shared" si="10"/>
        <v>380</v>
      </c>
      <c r="R16" s="4">
        <f t="shared" si="10"/>
        <v>380</v>
      </c>
      <c r="S16" s="4">
        <f t="shared" si="10"/>
        <v>380</v>
      </c>
    </row>
    <row r="17" spans="2:19" ht="15.75">
      <c r="B17" s="4">
        <v>13</v>
      </c>
      <c r="C17" s="4">
        <v>375</v>
      </c>
      <c r="E17" s="2"/>
      <c r="F17" s="2"/>
      <c r="G17" s="2"/>
      <c r="H17" s="2"/>
      <c r="I17" s="2"/>
      <c r="J17" s="3"/>
      <c r="K17" s="3"/>
      <c r="L17" s="3"/>
      <c r="M17" s="2"/>
      <c r="N17" s="2"/>
      <c r="O17" s="4">
        <f>VLOOKUP($F$4+11,$B$5:$C$46,2)</f>
        <v>375</v>
      </c>
      <c r="P17" s="4">
        <f>VLOOKUP($F$4+11,$B$5:$C$46,2)</f>
        <v>375</v>
      </c>
      <c r="Q17" s="4">
        <f>VLOOKUP($F$4+11,$B$5:$C$46,2)</f>
        <v>375</v>
      </c>
      <c r="R17" s="4">
        <f>VLOOKUP($F$4+11,$B$5:$C$46,2)</f>
        <v>375</v>
      </c>
      <c r="S17" s="4">
        <f>VLOOKUP($F$4+11,$B$5:$C$46,2)</f>
        <v>375</v>
      </c>
    </row>
    <row r="18" spans="2:19" ht="15.75">
      <c r="B18" s="4">
        <v>14</v>
      </c>
      <c r="C18" s="4">
        <v>370</v>
      </c>
      <c r="E18" s="2"/>
      <c r="F18" s="2"/>
      <c r="G18" s="2"/>
      <c r="H18" s="2"/>
      <c r="I18" s="2"/>
      <c r="J18" s="3"/>
      <c r="K18" s="3"/>
      <c r="L18" s="3"/>
      <c r="M18" s="2"/>
      <c r="N18" s="2"/>
      <c r="O18" s="3"/>
      <c r="P18" s="4">
        <f>VLOOKUP($F$4+12,$B$5:$C$46,2)</f>
        <v>370</v>
      </c>
      <c r="Q18" s="4">
        <f>VLOOKUP($F$4+12,$B$5:$C$46,2)</f>
        <v>370</v>
      </c>
      <c r="R18" s="4">
        <f>VLOOKUP($F$4+12,$B$5:$C$46,2)</f>
        <v>370</v>
      </c>
      <c r="S18" s="4">
        <f>VLOOKUP($F$4+12,$B$5:$C$46,2)</f>
        <v>370</v>
      </c>
    </row>
    <row r="19" spans="2:19" ht="15.75">
      <c r="B19" s="4">
        <v>15</v>
      </c>
      <c r="C19" s="4">
        <v>365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3"/>
      <c r="P19" s="3"/>
      <c r="Q19" s="4">
        <f>VLOOKUP($F$4+13,$B$5:$C$46,2)</f>
        <v>365</v>
      </c>
      <c r="R19" s="4">
        <f>VLOOKUP($F$4+13,$B$5:$C$46,2)</f>
        <v>365</v>
      </c>
      <c r="S19" s="4">
        <f>VLOOKUP($F$4+13,$B$5:$C$46,2)</f>
        <v>365</v>
      </c>
    </row>
    <row r="20" spans="2:19" ht="15.75">
      <c r="B20" s="4">
        <v>16</v>
      </c>
      <c r="C20" s="4">
        <v>360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3"/>
      <c r="P20" s="3"/>
      <c r="R20" s="4">
        <f>VLOOKUP($F$4+14,$B$5:$C$46,2)</f>
        <v>360</v>
      </c>
      <c r="S20" s="4">
        <f>VLOOKUP($F$4+14,$B$5:$C$46,2)</f>
        <v>360</v>
      </c>
    </row>
    <row r="21" spans="2:19" ht="15.75">
      <c r="B21" s="4">
        <v>17</v>
      </c>
      <c r="C21" s="4">
        <v>355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  <c r="P21" s="3"/>
      <c r="S21" s="4">
        <f>VLOOKUP($F$4+15,$B$5:$C$46,2)</f>
        <v>355</v>
      </c>
    </row>
    <row r="22" spans="2:19" ht="15.75">
      <c r="B22" s="4">
        <v>18</v>
      </c>
      <c r="C22" s="4">
        <v>350</v>
      </c>
      <c r="E22" s="10">
        <f aca="true" t="shared" si="11" ref="E22:S22">SUM(E6:E21)/E5</f>
        <v>470</v>
      </c>
      <c r="F22" s="10">
        <f t="shared" si="11"/>
        <v>460</v>
      </c>
      <c r="G22" s="10">
        <f t="shared" si="11"/>
        <v>452.5</v>
      </c>
      <c r="H22" s="10">
        <f t="shared" si="11"/>
        <v>446</v>
      </c>
      <c r="I22" s="10">
        <f t="shared" si="11"/>
        <v>440</v>
      </c>
      <c r="J22" s="10">
        <f t="shared" si="11"/>
        <v>434.2857142857143</v>
      </c>
      <c r="K22" s="10">
        <f t="shared" si="11"/>
        <v>429.375</v>
      </c>
      <c r="L22" s="10">
        <f t="shared" si="11"/>
        <v>425</v>
      </c>
      <c r="M22" s="10">
        <f t="shared" si="11"/>
        <v>421</v>
      </c>
      <c r="N22" s="10">
        <f t="shared" si="11"/>
        <v>417.27272727272725</v>
      </c>
      <c r="O22" s="10">
        <f t="shared" si="11"/>
        <v>413.75</v>
      </c>
      <c r="P22" s="10">
        <f t="shared" si="11"/>
        <v>410.38461538461536</v>
      </c>
      <c r="Q22" s="10">
        <f t="shared" si="11"/>
        <v>407.14285714285717</v>
      </c>
      <c r="R22" s="10">
        <f t="shared" si="11"/>
        <v>404</v>
      </c>
      <c r="S22" s="10">
        <f t="shared" si="11"/>
        <v>400.9375</v>
      </c>
    </row>
    <row r="23" spans="2:13" ht="15.75">
      <c r="B23" s="4">
        <v>19</v>
      </c>
      <c r="C23" s="4">
        <v>345</v>
      </c>
      <c r="D23" s="2"/>
      <c r="E23" s="2"/>
      <c r="F23" s="2"/>
      <c r="G23" s="2"/>
      <c r="H23" s="2"/>
      <c r="I23" s="2"/>
      <c r="J23" s="2"/>
      <c r="K23" s="3"/>
      <c r="L23" s="3"/>
      <c r="M23" s="3"/>
    </row>
    <row r="24" spans="2:13" ht="15.75">
      <c r="B24" s="4">
        <v>20</v>
      </c>
      <c r="C24" s="4">
        <v>340</v>
      </c>
      <c r="D24" s="2"/>
      <c r="E24" s="2"/>
      <c r="F24" s="2"/>
      <c r="G24" s="2"/>
      <c r="H24" s="2"/>
      <c r="I24" s="2"/>
      <c r="J24" s="2"/>
      <c r="K24" s="3"/>
      <c r="L24" s="3"/>
      <c r="M24" s="3"/>
    </row>
    <row r="25" spans="2:13" ht="15.75">
      <c r="B25" s="4">
        <v>21</v>
      </c>
      <c r="C25" s="4">
        <v>335</v>
      </c>
      <c r="G25" s="2"/>
      <c r="H25" s="2"/>
      <c r="I25" s="2"/>
      <c r="J25" s="2"/>
      <c r="K25" s="3"/>
      <c r="L25" s="3"/>
      <c r="M25" s="3"/>
    </row>
    <row r="26" spans="2:16" ht="15.75">
      <c r="B26" s="4">
        <v>22</v>
      </c>
      <c r="C26" s="4">
        <v>330</v>
      </c>
      <c r="F26" s="46"/>
      <c r="G26" s="8"/>
      <c r="H26" s="8"/>
      <c r="I26" s="8"/>
      <c r="J26" s="8"/>
      <c r="K26" s="8"/>
      <c r="L26" s="47"/>
      <c r="M26" s="47"/>
      <c r="N26" s="46"/>
      <c r="O26" s="46"/>
      <c r="P26" s="46"/>
    </row>
    <row r="27" spans="2:16" ht="15.75">
      <c r="B27" s="4">
        <v>23</v>
      </c>
      <c r="C27" s="4">
        <v>325</v>
      </c>
      <c r="F27" s="46"/>
      <c r="G27" s="8"/>
      <c r="H27" s="8"/>
      <c r="I27" s="8"/>
      <c r="J27" s="8"/>
      <c r="K27" s="8"/>
      <c r="L27" s="47"/>
      <c r="M27" s="47"/>
      <c r="N27" s="46"/>
      <c r="O27" s="46"/>
      <c r="P27" s="46"/>
    </row>
    <row r="28" spans="2:16" ht="15.75">
      <c r="B28" s="4">
        <v>24</v>
      </c>
      <c r="C28" s="4">
        <v>320</v>
      </c>
      <c r="F28" s="46"/>
      <c r="G28" s="8"/>
      <c r="H28" s="8"/>
      <c r="I28" s="8"/>
      <c r="J28" s="8"/>
      <c r="K28" s="8"/>
      <c r="L28" s="47"/>
      <c r="M28" s="47"/>
      <c r="N28" s="46"/>
      <c r="O28" s="46"/>
      <c r="P28" s="46"/>
    </row>
    <row r="29" spans="2:16" ht="15.75">
      <c r="B29" s="4">
        <v>25</v>
      </c>
      <c r="C29" s="4">
        <v>315</v>
      </c>
      <c r="F29" s="46"/>
      <c r="G29" s="8"/>
      <c r="H29" s="8"/>
      <c r="I29" s="8"/>
      <c r="J29" s="8"/>
      <c r="K29" s="8"/>
      <c r="L29" s="47"/>
      <c r="M29" s="47"/>
      <c r="N29" s="46"/>
      <c r="O29" s="46"/>
      <c r="P29" s="46"/>
    </row>
    <row r="30" spans="2:16" ht="15.75">
      <c r="B30" s="4">
        <v>26</v>
      </c>
      <c r="C30" s="4">
        <v>310</v>
      </c>
      <c r="F30" s="46"/>
      <c r="G30" s="8"/>
      <c r="H30" s="8"/>
      <c r="I30" s="8"/>
      <c r="J30" s="8"/>
      <c r="K30" s="47"/>
      <c r="L30" s="48"/>
      <c r="M30" s="47"/>
      <c r="N30" s="46"/>
      <c r="O30" s="46"/>
      <c r="P30" s="46"/>
    </row>
    <row r="31" spans="2:16" ht="15.75">
      <c r="B31" s="4">
        <v>27</v>
      </c>
      <c r="C31" s="4">
        <v>305</v>
      </c>
      <c r="F31" s="46"/>
      <c r="G31" s="8"/>
      <c r="H31" s="8"/>
      <c r="I31" s="8"/>
      <c r="J31" s="8"/>
      <c r="K31" s="47"/>
      <c r="L31" s="47"/>
      <c r="M31" s="47"/>
      <c r="N31" s="46"/>
      <c r="O31" s="46"/>
      <c r="P31" s="46"/>
    </row>
    <row r="32" spans="2:16" ht="15.75">
      <c r="B32" s="4">
        <v>28</v>
      </c>
      <c r="C32" s="4">
        <v>300</v>
      </c>
      <c r="F32" s="46"/>
      <c r="G32" s="8"/>
      <c r="H32" s="47"/>
      <c r="I32" s="8"/>
      <c r="J32" s="8"/>
      <c r="K32" s="47"/>
      <c r="L32" s="47"/>
      <c r="M32" s="47"/>
      <c r="N32" s="46"/>
      <c r="O32" s="46"/>
      <c r="P32" s="46"/>
    </row>
    <row r="33" spans="2:16" ht="15.75">
      <c r="B33" s="4">
        <v>29</v>
      </c>
      <c r="C33" s="4">
        <v>295</v>
      </c>
      <c r="F33" s="46"/>
      <c r="G33" s="8"/>
      <c r="H33" s="47"/>
      <c r="I33" s="8"/>
      <c r="J33" s="8"/>
      <c r="K33" s="47"/>
      <c r="L33" s="47"/>
      <c r="M33" s="47"/>
      <c r="N33" s="46"/>
      <c r="O33" s="46"/>
      <c r="P33" s="46"/>
    </row>
    <row r="34" spans="2:16" ht="15.75">
      <c r="B34" s="4">
        <v>30</v>
      </c>
      <c r="C34" s="4">
        <v>290</v>
      </c>
      <c r="F34" s="46"/>
      <c r="G34" s="8"/>
      <c r="H34" s="47"/>
      <c r="I34" s="8"/>
      <c r="J34" s="8"/>
      <c r="K34" s="47"/>
      <c r="L34" s="47"/>
      <c r="M34" s="47"/>
      <c r="N34" s="46"/>
      <c r="O34" s="46"/>
      <c r="P34" s="46"/>
    </row>
    <row r="35" spans="2:16" ht="15.75">
      <c r="B35" s="4">
        <v>31</v>
      </c>
      <c r="C35" s="4">
        <v>285</v>
      </c>
      <c r="F35" s="46"/>
      <c r="G35" s="8"/>
      <c r="H35" s="47"/>
      <c r="I35" s="8"/>
      <c r="J35" s="8"/>
      <c r="K35" s="47"/>
      <c r="L35" s="47"/>
      <c r="M35" s="47"/>
      <c r="N35" s="46"/>
      <c r="O35" s="46"/>
      <c r="P35" s="46"/>
    </row>
    <row r="36" spans="2:16" ht="15.75">
      <c r="B36" s="4">
        <v>32</v>
      </c>
      <c r="C36" s="4">
        <v>280</v>
      </c>
      <c r="F36" s="46"/>
      <c r="G36" s="8"/>
      <c r="H36" s="8"/>
      <c r="I36" s="8"/>
      <c r="J36" s="8"/>
      <c r="K36" s="47"/>
      <c r="L36" s="47"/>
      <c r="M36" s="47"/>
      <c r="N36" s="46"/>
      <c r="O36" s="46"/>
      <c r="P36" s="46"/>
    </row>
    <row r="37" spans="2:16" ht="15.75">
      <c r="B37" s="4">
        <v>33</v>
      </c>
      <c r="C37" s="4">
        <v>275</v>
      </c>
      <c r="F37" s="46"/>
      <c r="G37" s="8"/>
      <c r="H37" s="8"/>
      <c r="I37" s="8"/>
      <c r="J37" s="8"/>
      <c r="K37" s="47"/>
      <c r="L37" s="47"/>
      <c r="M37" s="47"/>
      <c r="N37" s="46"/>
      <c r="O37" s="46"/>
      <c r="P37" s="46"/>
    </row>
    <row r="38" spans="2:13" ht="15.75">
      <c r="B38" s="4">
        <v>34</v>
      </c>
      <c r="C38" s="4">
        <v>270</v>
      </c>
      <c r="G38" s="2"/>
      <c r="H38" s="2"/>
      <c r="I38" s="2"/>
      <c r="J38" s="2"/>
      <c r="K38" s="3"/>
      <c r="L38" s="3"/>
      <c r="M38" s="3"/>
    </row>
    <row r="39" spans="2:13" ht="15.75">
      <c r="B39" s="4">
        <v>35</v>
      </c>
      <c r="C39" s="4">
        <v>265</v>
      </c>
      <c r="G39" s="2"/>
      <c r="H39" s="2"/>
      <c r="I39" s="9"/>
      <c r="J39" s="9"/>
      <c r="K39" s="3"/>
      <c r="L39" s="3"/>
      <c r="M39" s="3"/>
    </row>
    <row r="40" spans="2:13" ht="15.75">
      <c r="B40" s="4">
        <v>36</v>
      </c>
      <c r="C40" s="4">
        <v>260</v>
      </c>
      <c r="G40" s="2"/>
      <c r="H40" s="2"/>
      <c r="I40" s="2"/>
      <c r="J40" s="2"/>
      <c r="K40" s="3"/>
      <c r="L40" s="3"/>
      <c r="M40" s="3"/>
    </row>
    <row r="41" spans="2:13" ht="15.75">
      <c r="B41" s="4">
        <v>37</v>
      </c>
      <c r="C41" s="4">
        <v>255</v>
      </c>
      <c r="G41" s="2"/>
      <c r="H41" s="2"/>
      <c r="I41" s="2"/>
      <c r="J41" s="2"/>
      <c r="K41" s="3"/>
      <c r="L41" s="3"/>
      <c r="M41" s="3"/>
    </row>
    <row r="42" spans="2:13" ht="15.75">
      <c r="B42" s="4">
        <v>38</v>
      </c>
      <c r="C42" s="4">
        <v>250</v>
      </c>
      <c r="G42" s="2"/>
      <c r="H42" s="2"/>
      <c r="I42" s="2"/>
      <c r="J42" s="2"/>
      <c r="K42" s="3"/>
      <c r="L42" s="3"/>
      <c r="M42" s="3"/>
    </row>
    <row r="43" spans="2:13" ht="15.75">
      <c r="B43" s="4">
        <v>39</v>
      </c>
      <c r="C43" s="4">
        <v>245</v>
      </c>
      <c r="G43" s="2"/>
      <c r="H43" s="2"/>
      <c r="I43" s="2"/>
      <c r="J43" s="2"/>
      <c r="K43" s="3"/>
      <c r="L43" s="3"/>
      <c r="M43" s="3"/>
    </row>
    <row r="44" spans="2:13" ht="15.75">
      <c r="B44" s="4">
        <v>40</v>
      </c>
      <c r="C44" s="4">
        <v>240</v>
      </c>
      <c r="G44" s="2"/>
      <c r="H44" s="2"/>
      <c r="I44" s="2"/>
      <c r="J44" s="2"/>
      <c r="K44" s="3"/>
      <c r="L44" s="3"/>
      <c r="M44" s="3"/>
    </row>
    <row r="45" spans="2:13" ht="15.75">
      <c r="B45" s="4">
        <v>41</v>
      </c>
      <c r="C45" s="4">
        <v>235</v>
      </c>
      <c r="G45" s="2"/>
      <c r="H45" s="2"/>
      <c r="I45" s="2"/>
      <c r="J45" s="2"/>
      <c r="K45" s="3"/>
      <c r="L45" s="3"/>
      <c r="M45" s="3"/>
    </row>
    <row r="46" spans="2:13" ht="15.75">
      <c r="B46" s="4">
        <v>42</v>
      </c>
      <c r="C46" s="4">
        <v>230</v>
      </c>
      <c r="G46" s="2"/>
      <c r="H46" s="2"/>
      <c r="I46" s="2"/>
      <c r="J46" s="2"/>
      <c r="K46" s="3"/>
      <c r="L46" s="3"/>
      <c r="M46" s="3"/>
    </row>
    <row r="47" spans="7:13" ht="15.75">
      <c r="G47" s="2"/>
      <c r="H47" s="2"/>
      <c r="I47" s="2"/>
      <c r="J47" s="2"/>
      <c r="K47" s="3"/>
      <c r="L47" s="3"/>
      <c r="M47" s="3"/>
    </row>
    <row r="48" spans="7:13" ht="15.75">
      <c r="G48" s="2"/>
      <c r="H48" s="2"/>
      <c r="I48" s="2"/>
      <c r="J48" s="2"/>
      <c r="K48" s="3"/>
      <c r="L48" s="3"/>
      <c r="M48" s="3"/>
    </row>
    <row r="49" spans="7:13" ht="15.75">
      <c r="G49" s="2"/>
      <c r="H49" s="2"/>
      <c r="I49" s="2"/>
      <c r="J49" s="2"/>
      <c r="K49" s="3"/>
      <c r="L49" s="3"/>
      <c r="M49" s="3"/>
    </row>
    <row r="50" spans="7:13" ht="15.75">
      <c r="G50" s="2"/>
      <c r="H50" s="2"/>
      <c r="I50" s="2"/>
      <c r="J50" s="2"/>
      <c r="K50" s="3"/>
      <c r="L50" s="3"/>
      <c r="M50" s="3"/>
    </row>
    <row r="51" spans="7:13" ht="15.75">
      <c r="G51" s="2"/>
      <c r="H51" s="2"/>
      <c r="I51" s="2"/>
      <c r="J51" s="2"/>
      <c r="K51" s="3"/>
      <c r="L51" s="3"/>
      <c r="M51" s="3"/>
    </row>
    <row r="52" spans="7:13" ht="15.75">
      <c r="G52" s="2"/>
      <c r="H52" s="2"/>
      <c r="I52" s="2"/>
      <c r="J52" s="2"/>
      <c r="K52" s="3"/>
      <c r="L52" s="3"/>
      <c r="M52" s="3"/>
    </row>
    <row r="53" spans="7:13" ht="15.75">
      <c r="G53" s="2"/>
      <c r="H53" s="2"/>
      <c r="I53" s="2"/>
      <c r="J53" s="2"/>
      <c r="K53" s="3"/>
      <c r="L53" s="3"/>
      <c r="M53" s="3"/>
    </row>
    <row r="54" spans="7:13" ht="15.75">
      <c r="G54" s="2"/>
      <c r="H54" s="2"/>
      <c r="I54" s="2"/>
      <c r="J54" s="2"/>
      <c r="K54" s="3"/>
      <c r="L54" s="3"/>
      <c r="M54" s="3"/>
    </row>
    <row r="55" spans="7:13" ht="15.75">
      <c r="G55" s="2"/>
      <c r="H55" s="2"/>
      <c r="I55" s="2"/>
      <c r="J55" s="2"/>
      <c r="K55" s="3"/>
      <c r="L55" s="3"/>
      <c r="M55" s="3"/>
    </row>
    <row r="56" spans="7:13" ht="15.75">
      <c r="G56" s="2"/>
      <c r="H56" s="2"/>
      <c r="I56" s="2"/>
      <c r="J56" s="2"/>
      <c r="K56" s="3"/>
      <c r="L56" s="3"/>
      <c r="M56" s="3"/>
    </row>
    <row r="57" spans="7:13" ht="15.75">
      <c r="G57" s="2"/>
      <c r="H57" s="2"/>
      <c r="I57" s="2"/>
      <c r="J57" s="2"/>
      <c r="K57" s="3"/>
      <c r="L57" s="3"/>
      <c r="M57" s="3"/>
    </row>
    <row r="58" spans="7:13" ht="15.75">
      <c r="G58" s="2"/>
      <c r="H58" s="2"/>
      <c r="I58" s="2"/>
      <c r="J58" s="2"/>
      <c r="K58" s="3"/>
      <c r="L58" s="3"/>
      <c r="M58" s="3"/>
    </row>
    <row r="59" spans="7:13" ht="15.75">
      <c r="G59" s="2"/>
      <c r="H59" s="2"/>
      <c r="I59" s="2"/>
      <c r="J59" s="2"/>
      <c r="K59" s="3"/>
      <c r="L59" s="3"/>
      <c r="M59" s="3"/>
    </row>
    <row r="60" spans="7:13" ht="15.75">
      <c r="G60" s="2"/>
      <c r="H60" s="2"/>
      <c r="I60" s="2"/>
      <c r="J60" s="2"/>
      <c r="K60" s="3"/>
      <c r="L60" s="3"/>
      <c r="M60" s="3"/>
    </row>
    <row r="61" spans="7:13" ht="15.75">
      <c r="G61" s="2"/>
      <c r="H61" s="2"/>
      <c r="I61" s="2"/>
      <c r="J61" s="2"/>
      <c r="K61" s="3"/>
      <c r="L61" s="3"/>
      <c r="M61" s="3"/>
    </row>
    <row r="62" spans="7:13" ht="15.75">
      <c r="G62" s="2"/>
      <c r="H62" s="2"/>
      <c r="I62" s="2"/>
      <c r="J62" s="2"/>
      <c r="K62" s="3"/>
      <c r="L62" s="3"/>
      <c r="M62" s="3"/>
    </row>
    <row r="63" spans="7:13" ht="15.75">
      <c r="G63" s="2"/>
      <c r="H63" s="2"/>
      <c r="I63" s="2"/>
      <c r="J63" s="2"/>
      <c r="K63" s="3"/>
      <c r="L63" s="3"/>
      <c r="M63" s="3"/>
    </row>
    <row r="64" spans="7:13" ht="15.75">
      <c r="G64" s="2"/>
      <c r="H64" s="2"/>
      <c r="I64" s="2"/>
      <c r="J64" s="2"/>
      <c r="K64" s="3"/>
      <c r="L64" s="3"/>
      <c r="M64" s="3"/>
    </row>
    <row r="65" spans="7:13" ht="15.75">
      <c r="G65" s="2"/>
      <c r="H65" s="2"/>
      <c r="I65" s="2"/>
      <c r="J65" s="2"/>
      <c r="K65" s="3"/>
      <c r="L65" s="3"/>
      <c r="M65" s="3"/>
    </row>
    <row r="66" spans="7:13" ht="15.75">
      <c r="G66" s="2"/>
      <c r="H66" s="2"/>
      <c r="I66" s="2"/>
      <c r="J66" s="2"/>
      <c r="K66" s="3"/>
      <c r="L66" s="3"/>
      <c r="M66" s="3"/>
    </row>
    <row r="67" spans="7:13" ht="15.75">
      <c r="G67" s="2"/>
      <c r="H67" s="2"/>
      <c r="I67" s="2"/>
      <c r="J67" s="2"/>
      <c r="K67" s="3"/>
      <c r="L67" s="3"/>
      <c r="M67" s="3"/>
    </row>
    <row r="68" spans="2:13" ht="15.75">
      <c r="B68" s="3"/>
      <c r="C68" s="3"/>
      <c r="G68" s="2"/>
      <c r="H68" s="2"/>
      <c r="I68" s="2"/>
      <c r="J68" s="2"/>
      <c r="K68" s="3"/>
      <c r="L68" s="3"/>
      <c r="M68" s="3"/>
    </row>
    <row r="69" spans="2:13" ht="15.75">
      <c r="B69" s="9"/>
      <c r="C69" s="9"/>
      <c r="D69" s="9"/>
      <c r="E69" s="9"/>
      <c r="F69" s="9"/>
      <c r="G69" s="9"/>
      <c r="H69" s="9"/>
      <c r="I69" s="9"/>
      <c r="J69" s="9"/>
      <c r="K69" s="3"/>
      <c r="L69" s="3"/>
      <c r="M69" s="3"/>
    </row>
    <row r="70" spans="2:13" ht="15.75">
      <c r="B70" s="3"/>
      <c r="C70" s="3"/>
      <c r="D70" s="2"/>
      <c r="E70" s="2"/>
      <c r="F70" s="2"/>
      <c r="G70" s="2"/>
      <c r="H70" s="2"/>
      <c r="I70" s="2"/>
      <c r="J70" s="2"/>
      <c r="K70" s="3"/>
      <c r="L70" s="3"/>
      <c r="M70" s="3"/>
    </row>
    <row r="71" spans="2:13" ht="15.75">
      <c r="B71" s="3"/>
      <c r="C71" s="3"/>
      <c r="D71" s="2"/>
      <c r="E71" s="2"/>
      <c r="F71" s="2"/>
      <c r="G71" s="2"/>
      <c r="H71" s="2"/>
      <c r="I71" s="2"/>
      <c r="J71" s="2"/>
      <c r="K71" s="3"/>
      <c r="L71" s="3"/>
      <c r="M71" s="3"/>
    </row>
    <row r="72" spans="2:13" ht="15.75">
      <c r="B72" s="3"/>
      <c r="C72" s="3"/>
      <c r="D72" s="2"/>
      <c r="E72" s="2"/>
      <c r="F72" s="2"/>
      <c r="G72" s="2"/>
      <c r="H72" s="2"/>
      <c r="I72" s="2"/>
      <c r="J72" s="2"/>
      <c r="K72" s="3"/>
      <c r="L72" s="3"/>
      <c r="M72" s="3"/>
    </row>
    <row r="73" spans="2:13" ht="15.75">
      <c r="B73" s="3"/>
      <c r="C73" s="3"/>
      <c r="D73" s="2"/>
      <c r="E73" s="2"/>
      <c r="F73" s="2"/>
      <c r="G73" s="2"/>
      <c r="H73" s="2"/>
      <c r="I73" s="2"/>
      <c r="J73" s="2"/>
      <c r="K73" s="3"/>
      <c r="L73" s="3"/>
      <c r="M73" s="3"/>
    </row>
    <row r="74" spans="2:13" ht="15.75">
      <c r="B74" s="3"/>
      <c r="C74" s="3"/>
      <c r="D74" s="9"/>
      <c r="E74" s="9"/>
      <c r="F74" s="9"/>
      <c r="G74" s="9"/>
      <c r="H74" s="9"/>
      <c r="I74" s="2"/>
      <c r="J74" s="2"/>
      <c r="K74" s="3"/>
      <c r="L74" s="3"/>
      <c r="M74" s="3"/>
    </row>
    <row r="75" spans="2:13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1" spans="2:13" ht="15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ht="15.75">
      <c r="B92" s="9"/>
      <c r="C92" s="9"/>
      <c r="D92" s="9"/>
      <c r="E92" s="9"/>
      <c r="F92" s="9"/>
      <c r="G92" s="9"/>
      <c r="H92" s="9"/>
      <c r="I92" s="9"/>
      <c r="J92" s="9"/>
      <c r="K92" s="3"/>
      <c r="L92" s="3"/>
      <c r="M92" s="3"/>
    </row>
    <row r="93" spans="2:13" ht="15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ht="15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ht="15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 ht="15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 ht="15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3" ht="15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ht="15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2:13" ht="15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2:13" ht="15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2:13" ht="15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2:13" ht="15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2:13" ht="15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2:13" ht="15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2:13" ht="15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2:13" ht="15.75">
      <c r="B107" s="3"/>
      <c r="C107" s="3"/>
      <c r="D107" s="3" t="e">
        <f>IF(#REF!&lt;#REF!,+#REF!,IF(#REF!&lt;#REF!,+#REF!,+#REF!))</f>
        <v>#REF!</v>
      </c>
      <c r="E107" s="3"/>
      <c r="F107" s="3"/>
      <c r="G107" s="3"/>
      <c r="H107" s="3"/>
      <c r="I107" s="3"/>
      <c r="J107" s="3"/>
      <c r="K107" s="3"/>
      <c r="L107" s="3"/>
      <c r="M107" s="3"/>
    </row>
    <row r="108" spans="2:13" ht="15.75">
      <c r="B108" s="3"/>
      <c r="C108" s="3"/>
      <c r="D108" s="3" t="e">
        <f>IF(#REF!&lt;#REF!,+#REF!,IF(#REF!&lt;#REF!,+#REF!,+#REF!))</f>
        <v>#REF!</v>
      </c>
      <c r="E108" s="3"/>
      <c r="F108" s="3"/>
      <c r="G108" s="3"/>
      <c r="H108" s="3"/>
      <c r="I108" s="3"/>
      <c r="J108" s="3"/>
      <c r="K108" s="3"/>
      <c r="L108" s="3"/>
      <c r="M108" s="3"/>
    </row>
    <row r="109" spans="2:13" ht="15.75">
      <c r="B109" s="3"/>
      <c r="C109" s="3"/>
      <c r="D109" s="3" t="e">
        <f>IF(#REF!&lt;#REF!,+#REF!,IF(#REF!&lt;#REF!,+#REF!,+#REF!))</f>
        <v>#REF!</v>
      </c>
      <c r="E109" s="3"/>
      <c r="F109" s="3"/>
      <c r="G109" s="3"/>
      <c r="H109" s="3"/>
      <c r="I109" s="3"/>
      <c r="J109" s="3"/>
      <c r="K109" s="3"/>
      <c r="L109" s="3"/>
      <c r="M109" s="3"/>
    </row>
    <row r="110" spans="2:13" ht="15.75">
      <c r="B110" s="3"/>
      <c r="C110" s="3"/>
      <c r="D110" s="3" t="e">
        <f>IF(#REF!&lt;#REF!,+#REF!,IF(#REF!&lt;#REF!,+#REF!,+#REF!))</f>
        <v>#REF!</v>
      </c>
      <c r="E110" s="3"/>
      <c r="F110" s="3"/>
      <c r="G110" s="3"/>
      <c r="H110" s="3"/>
      <c r="I110" s="3"/>
      <c r="J110" s="3"/>
      <c r="K110" s="3"/>
      <c r="L110" s="3"/>
      <c r="M110" s="3"/>
    </row>
    <row r="111" spans="2:13" ht="15.75">
      <c r="B111" s="3"/>
      <c r="C111" s="3"/>
      <c r="D111" s="3" t="e">
        <f>IF(#REF!&lt;#REF!,+#REF!,IF(#REF!&lt;#REF!,+#REF!,+#REF!))</f>
        <v>#REF!</v>
      </c>
      <c r="E111" s="3"/>
      <c r="F111" s="3"/>
      <c r="G111" s="3"/>
      <c r="H111" s="3"/>
      <c r="I111" s="3"/>
      <c r="J111" s="3"/>
      <c r="K111" s="3"/>
      <c r="L111" s="3"/>
      <c r="M111" s="3"/>
    </row>
    <row r="112" spans="2:13" ht="15.75">
      <c r="B112" s="3"/>
      <c r="C112" s="3"/>
      <c r="D112" s="3" t="e">
        <f>IF(#REF!&lt;#REF!,+#REF!,IF(#REF!&lt;#REF!,+#REF!,+#REF!))</f>
        <v>#REF!</v>
      </c>
      <c r="E112" s="3"/>
      <c r="F112" s="3"/>
      <c r="G112" s="3"/>
      <c r="H112" s="3"/>
      <c r="I112" s="3"/>
      <c r="J112" s="3"/>
      <c r="K112" s="3"/>
      <c r="L112" s="3"/>
      <c r="M112" s="3"/>
    </row>
    <row r="113" spans="2:13" ht="15.75">
      <c r="B113" s="3"/>
      <c r="C113" s="3"/>
      <c r="D113" s="3" t="e">
        <f>IF(#REF!&lt;#REF!,+#REF!,IF(#REF!&lt;#REF!,+#REF!,+#REF!))</f>
        <v>#REF!</v>
      </c>
      <c r="E113" s="3"/>
      <c r="F113" s="3"/>
      <c r="G113" s="3"/>
      <c r="H113" s="3"/>
      <c r="I113" s="3"/>
      <c r="J113" s="3"/>
      <c r="K113" s="3"/>
      <c r="L113" s="3"/>
      <c r="M113" s="3"/>
    </row>
    <row r="114" spans="2:13" ht="15.75">
      <c r="B114" s="3"/>
      <c r="C114" s="3"/>
      <c r="D114" s="3" t="e">
        <f>IF(#REF!&lt;#REF!,+#REF!,IF(#REF!&lt;#REF!,+#REF!,+#REF!))</f>
        <v>#REF!</v>
      </c>
      <c r="E114" s="3"/>
      <c r="F114" s="3"/>
      <c r="G114" s="3"/>
      <c r="H114" s="3"/>
      <c r="I114" s="3"/>
      <c r="J114" s="3"/>
      <c r="K114" s="3"/>
      <c r="L114" s="3"/>
      <c r="M114" s="3"/>
    </row>
    <row r="115" spans="2:13" ht="15.75">
      <c r="B115" s="3"/>
      <c r="C115" s="3"/>
      <c r="D115" s="3" t="e">
        <f>IF(#REF!&lt;#REF!,+#REF!,IF(#REF!&lt;#REF!,+#REF!,+#REF!))</f>
        <v>#REF!</v>
      </c>
      <c r="E115" s="3"/>
      <c r="F115" s="3"/>
      <c r="G115" s="3"/>
      <c r="H115" s="3"/>
      <c r="I115" s="3"/>
      <c r="J115" s="3"/>
      <c r="K115" s="3"/>
      <c r="L115" s="3"/>
      <c r="M115" s="3"/>
    </row>
    <row r="116" spans="2:13" ht="15.75">
      <c r="B116" s="3"/>
      <c r="C116" s="3"/>
      <c r="D116" s="3" t="e">
        <f>IF(#REF!&lt;#REF!,+#REF!,IF(#REF!&lt;#REF!,+#REF!,+#REF!))</f>
        <v>#REF!</v>
      </c>
      <c r="E116" s="3"/>
      <c r="F116" s="3"/>
      <c r="G116" s="3"/>
      <c r="H116" s="3"/>
      <c r="I116" s="3"/>
      <c r="J116" s="3"/>
      <c r="K116" s="3"/>
      <c r="L116" s="3"/>
      <c r="M116" s="3"/>
    </row>
    <row r="117" spans="2:13" ht="15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2:13" ht="15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2:13" ht="15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2:13" ht="15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2:13" ht="15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2:13" ht="15.75">
      <c r="B122" s="9"/>
      <c r="C122" s="9"/>
      <c r="D122" s="9"/>
      <c r="E122" s="9"/>
      <c r="F122" s="9"/>
      <c r="G122" s="9"/>
      <c r="H122" s="9"/>
      <c r="I122" s="9"/>
      <c r="J122" s="9"/>
      <c r="K122" s="3"/>
      <c r="L122" s="3"/>
      <c r="M122" s="3"/>
    </row>
    <row r="123" spans="2:13" ht="15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2:13" ht="15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2:13" ht="15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 ht="15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ht="15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2:13" ht="15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2:13" ht="15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2:13" ht="15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2:13" ht="15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2:13" ht="15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2:13" ht="15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2:13" ht="15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2:13" ht="15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2:13" ht="15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2:13" ht="15.75">
      <c r="B137" s="9"/>
      <c r="C137" s="9"/>
      <c r="D137" s="9"/>
      <c r="E137" s="9"/>
      <c r="F137" s="9"/>
      <c r="G137" s="9"/>
      <c r="H137" s="9"/>
      <c r="I137" s="9"/>
      <c r="J137" s="9"/>
      <c r="K137" s="3"/>
      <c r="L137" s="3"/>
      <c r="M137" s="3"/>
    </row>
    <row r="138" spans="2:13" ht="15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2:13" ht="15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2:13" ht="15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2:13" ht="15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2:13" ht="15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2:13" ht="15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2:13" ht="15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2:13" ht="15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2:13" ht="15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2:13" ht="15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2:13" ht="15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2:13" ht="15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2:13" ht="15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2:13" ht="15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2:13" ht="15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2:13" ht="15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2:13" ht="15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2:13" ht="15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2:13" ht="15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2:13" ht="15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2:13" ht="15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2:13" ht="15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2:13" ht="15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2:13" ht="15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 ht="15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ht="15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ht="15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ht="15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ht="15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ht="15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ht="15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ht="15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ht="15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ht="15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ht="15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ht="15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ht="15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ht="15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ht="15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ht="15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ht="15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ht="15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ht="15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ht="15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ht="15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ht="15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ht="15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ht="15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ht="15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ht="15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ht="15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ht="15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ht="15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ht="15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ht="15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ht="15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ht="15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2:13" ht="15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2:13" ht="15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2:13" ht="15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2:13" ht="15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2:13" ht="15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2:13" ht="15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2:13" ht="15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2:13" ht="15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2:13" ht="15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2:13" ht="15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2:13" ht="15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2:13" ht="15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2:13" ht="15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2:13" ht="15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2:13" ht="15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2:13" ht="15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2:13" ht="15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2:13" ht="15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2:13" ht="15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2:13" ht="15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2:13" ht="15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2:13" ht="15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2:13" ht="15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2:13" ht="15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2:13" ht="15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2:13" ht="15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2:13" ht="15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2:13" ht="15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2:13" ht="15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2:13" ht="15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2:13" ht="15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2:13" ht="15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2:13" ht="15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2:13" ht="15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2:13" ht="15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2:13" ht="15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2:13" ht="15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2:13" ht="15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2:13" ht="15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2:13" ht="15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2:13" ht="15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2:13" ht="15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2:13" ht="15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2:13" ht="15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2:13" ht="15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2:13" ht="15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2:13" ht="15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2:13" ht="15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2:13" ht="15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</sheetData>
  <sheetProtection selectLockedCells="1" selectUnlockedCells="1"/>
  <mergeCells count="1">
    <mergeCell ref="B2:P2"/>
  </mergeCells>
  <printOptions/>
  <pageMargins left="0.2" right="0.12986111111111112" top="0.32013888888888886" bottom="0.49027777777777776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9"/>
  <sheetViews>
    <sheetView showGridLines="0" showZeros="0" zoomScale="130" zoomScaleNormal="130" zoomScalePageLayoutView="0" workbookViewId="0" topLeftCell="A13">
      <selection activeCell="H11" sqref="H11"/>
    </sheetView>
  </sheetViews>
  <sheetFormatPr defaultColWidth="9.140625" defaultRowHeight="12.75"/>
  <cols>
    <col min="2" max="2" width="5.00390625" style="0" customWidth="1"/>
    <col min="3" max="3" width="15.140625" style="0" customWidth="1"/>
    <col min="4" max="4" width="11.8515625" style="0" customWidth="1"/>
    <col min="5" max="5" width="5.57421875" style="0" customWidth="1"/>
    <col min="6" max="6" width="8.00390625" style="0" customWidth="1"/>
    <col min="7" max="7" width="6.28125" style="0" customWidth="1"/>
    <col min="8" max="8" width="9.8515625" style="0" customWidth="1"/>
    <col min="10" max="10" width="4.8515625" style="0" customWidth="1"/>
    <col min="11" max="11" width="4.7109375" style="0" customWidth="1"/>
    <col min="12" max="12" width="6.57421875" style="0" customWidth="1"/>
    <col min="13" max="13" width="5.7109375" style="0" customWidth="1"/>
    <col min="14" max="14" width="5.00390625" style="0" customWidth="1"/>
    <col min="15" max="15" width="5.7109375" style="0" customWidth="1"/>
    <col min="16" max="16" width="7.00390625" style="0" customWidth="1"/>
    <col min="17" max="18" width="2.140625" style="0" customWidth="1"/>
  </cols>
  <sheetData>
    <row r="1" spans="2:16" ht="12.75">
      <c r="B1" s="67" t="s">
        <v>4</v>
      </c>
      <c r="C1" s="67"/>
      <c r="D1" s="67"/>
      <c r="E1" s="11">
        <v>1</v>
      </c>
      <c r="F1" s="11" t="s">
        <v>5</v>
      </c>
      <c r="H1" s="12"/>
      <c r="I1" s="13"/>
      <c r="J1" s="13"/>
      <c r="K1" s="14"/>
      <c r="L1" s="14"/>
      <c r="M1" s="14"/>
      <c r="N1" s="14"/>
      <c r="O1" s="14"/>
      <c r="P1" s="14"/>
    </row>
    <row r="2" spans="2:16" ht="12.75">
      <c r="B2" s="65" t="s">
        <v>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15"/>
      <c r="P2" s="15"/>
    </row>
    <row r="3" spans="2:18" ht="12.75">
      <c r="B3" s="16" t="s">
        <v>7</v>
      </c>
      <c r="C3" s="16" t="s">
        <v>8</v>
      </c>
      <c r="D3" s="16" t="s">
        <v>9</v>
      </c>
      <c r="E3" s="17" t="s">
        <v>10</v>
      </c>
      <c r="F3" s="17" t="s">
        <v>11</v>
      </c>
      <c r="G3" s="17" t="s">
        <v>12</v>
      </c>
      <c r="H3" s="17" t="s">
        <v>13</v>
      </c>
      <c r="I3" s="17"/>
      <c r="J3" s="17"/>
      <c r="K3" s="17" t="s">
        <v>14</v>
      </c>
      <c r="L3" s="17" t="s">
        <v>15</v>
      </c>
      <c r="M3" s="17" t="s">
        <v>2</v>
      </c>
      <c r="N3" s="17" t="s">
        <v>7</v>
      </c>
      <c r="O3" s="17" t="s">
        <v>5</v>
      </c>
      <c r="P3" s="17" t="s">
        <v>16</v>
      </c>
      <c r="Q3" s="17" t="s">
        <v>17</v>
      </c>
      <c r="R3" s="17" t="s">
        <v>18</v>
      </c>
    </row>
    <row r="4" spans="2:18" ht="12.75">
      <c r="B4" s="18">
        <f aca="true" t="shared" si="0" ref="B4:B26">RANK(M4,M$4:M$27)</f>
        <v>1</v>
      </c>
      <c r="C4" s="19" t="s">
        <v>19</v>
      </c>
      <c r="D4" s="19" t="s">
        <v>20</v>
      </c>
      <c r="E4" s="19"/>
      <c r="F4" s="19"/>
      <c r="G4" s="19"/>
      <c r="H4" s="19"/>
      <c r="I4" s="19"/>
      <c r="J4" s="19"/>
      <c r="K4" s="18">
        <f aca="true" t="shared" si="1" ref="K4:K27">SUM(E4:J4)</f>
        <v>0</v>
      </c>
      <c r="L4" s="20">
        <f aca="true" t="shared" si="2" ref="L4:L27">IF(O4&gt;=$E$1,IF($E$1&gt;1,MIN(E4:J4),0),0)</f>
        <v>0</v>
      </c>
      <c r="M4" s="18">
        <f aca="true" t="shared" si="3" ref="M4:M27">+K4-L4</f>
        <v>0</v>
      </c>
      <c r="N4" s="18">
        <f aca="true" t="shared" si="4" ref="N4:N27">+B4</f>
        <v>1</v>
      </c>
      <c r="O4" s="18">
        <f aca="true" t="shared" si="5" ref="O4:O27">COUNTA(E4:J4)</f>
        <v>0</v>
      </c>
      <c r="P4" s="21">
        <f aca="true" t="shared" si="6" ref="P4:P27">+IF(O4&gt;1,AVERAGE(E4:J4),0)</f>
        <v>0</v>
      </c>
      <c r="Q4" s="22"/>
      <c r="R4" s="22"/>
    </row>
    <row r="5" spans="2:18" ht="12.75">
      <c r="B5" s="18">
        <f t="shared" si="0"/>
        <v>1</v>
      </c>
      <c r="C5" s="19" t="s">
        <v>21</v>
      </c>
      <c r="D5" s="19" t="s">
        <v>11</v>
      </c>
      <c r="E5" s="23"/>
      <c r="F5" s="23"/>
      <c r="G5" s="23"/>
      <c r="H5" s="23"/>
      <c r="I5" s="23"/>
      <c r="J5" s="23"/>
      <c r="K5" s="18">
        <f t="shared" si="1"/>
        <v>0</v>
      </c>
      <c r="L5" s="20">
        <f t="shared" si="2"/>
        <v>0</v>
      </c>
      <c r="M5" s="18">
        <f t="shared" si="3"/>
        <v>0</v>
      </c>
      <c r="N5" s="18">
        <f t="shared" si="4"/>
        <v>1</v>
      </c>
      <c r="O5" s="18">
        <f t="shared" si="5"/>
        <v>0</v>
      </c>
      <c r="P5" s="21">
        <f t="shared" si="6"/>
        <v>0</v>
      </c>
      <c r="Q5" s="22"/>
      <c r="R5" s="22"/>
    </row>
    <row r="6" spans="2:18" ht="12.75">
      <c r="B6" s="18">
        <f t="shared" si="0"/>
        <v>1</v>
      </c>
      <c r="C6" s="19" t="s">
        <v>22</v>
      </c>
      <c r="D6" s="19" t="s">
        <v>12</v>
      </c>
      <c r="E6" s="23"/>
      <c r="F6" s="19"/>
      <c r="G6" s="19"/>
      <c r="H6" s="19"/>
      <c r="I6" s="19"/>
      <c r="J6" s="19"/>
      <c r="K6" s="18">
        <f t="shared" si="1"/>
        <v>0</v>
      </c>
      <c r="L6" s="20">
        <f t="shared" si="2"/>
        <v>0</v>
      </c>
      <c r="M6" s="18">
        <f t="shared" si="3"/>
        <v>0</v>
      </c>
      <c r="N6" s="18">
        <f t="shared" si="4"/>
        <v>1</v>
      </c>
      <c r="O6" s="18">
        <f t="shared" si="5"/>
        <v>0</v>
      </c>
      <c r="P6" s="21">
        <f t="shared" si="6"/>
        <v>0</v>
      </c>
      <c r="Q6" s="22"/>
      <c r="R6" s="22"/>
    </row>
    <row r="7" spans="2:18" ht="12.75">
      <c r="B7" s="18">
        <f t="shared" si="0"/>
        <v>1</v>
      </c>
      <c r="C7" s="19" t="s">
        <v>23</v>
      </c>
      <c r="D7" s="19" t="s">
        <v>12</v>
      </c>
      <c r="E7" s="23"/>
      <c r="F7" s="23"/>
      <c r="G7" s="23"/>
      <c r="H7" s="23"/>
      <c r="I7" s="23"/>
      <c r="J7" s="23"/>
      <c r="K7" s="18">
        <f t="shared" si="1"/>
        <v>0</v>
      </c>
      <c r="L7" s="20">
        <f t="shared" si="2"/>
        <v>0</v>
      </c>
      <c r="M7" s="18">
        <f t="shared" si="3"/>
        <v>0</v>
      </c>
      <c r="N7" s="18">
        <f t="shared" si="4"/>
        <v>1</v>
      </c>
      <c r="O7" s="18">
        <f t="shared" si="5"/>
        <v>0</v>
      </c>
      <c r="P7" s="21">
        <f t="shared" si="6"/>
        <v>0</v>
      </c>
      <c r="Q7" s="22"/>
      <c r="R7" s="22"/>
    </row>
    <row r="8" spans="2:18" ht="12.75">
      <c r="B8" s="18">
        <f t="shared" si="0"/>
        <v>1</v>
      </c>
      <c r="C8" s="19" t="s">
        <v>24</v>
      </c>
      <c r="D8" s="19" t="s">
        <v>12</v>
      </c>
      <c r="E8" s="23"/>
      <c r="F8" s="19"/>
      <c r="G8" s="19"/>
      <c r="H8" s="19"/>
      <c r="I8" s="19"/>
      <c r="J8" s="19"/>
      <c r="K8" s="18">
        <f t="shared" si="1"/>
        <v>0</v>
      </c>
      <c r="L8" s="20">
        <f t="shared" si="2"/>
        <v>0</v>
      </c>
      <c r="M8" s="18">
        <f t="shared" si="3"/>
        <v>0</v>
      </c>
      <c r="N8" s="18">
        <f t="shared" si="4"/>
        <v>1</v>
      </c>
      <c r="O8" s="18">
        <f t="shared" si="5"/>
        <v>0</v>
      </c>
      <c r="P8" s="21">
        <f t="shared" si="6"/>
        <v>0</v>
      </c>
      <c r="Q8" s="22"/>
      <c r="R8" s="22"/>
    </row>
    <row r="9" spans="2:18" ht="12.75">
      <c r="B9" s="18">
        <f t="shared" si="0"/>
        <v>1</v>
      </c>
      <c r="C9" s="19" t="s">
        <v>25</v>
      </c>
      <c r="D9" s="19" t="s">
        <v>12</v>
      </c>
      <c r="E9" s="23"/>
      <c r="F9" s="19"/>
      <c r="G9" s="19"/>
      <c r="H9" s="19"/>
      <c r="I9" s="19"/>
      <c r="J9" s="19"/>
      <c r="K9" s="18">
        <f t="shared" si="1"/>
        <v>0</v>
      </c>
      <c r="L9" s="20">
        <f t="shared" si="2"/>
        <v>0</v>
      </c>
      <c r="M9" s="18">
        <f t="shared" si="3"/>
        <v>0</v>
      </c>
      <c r="N9" s="18">
        <f t="shared" si="4"/>
        <v>1</v>
      </c>
      <c r="O9" s="18">
        <f t="shared" si="5"/>
        <v>0</v>
      </c>
      <c r="P9" s="21">
        <f t="shared" si="6"/>
        <v>0</v>
      </c>
      <c r="Q9" s="22"/>
      <c r="R9" s="22"/>
    </row>
    <row r="10" spans="2:18" ht="12.75">
      <c r="B10" s="18">
        <f t="shared" si="0"/>
        <v>1</v>
      </c>
      <c r="C10" s="19" t="s">
        <v>26</v>
      </c>
      <c r="D10" s="19" t="s">
        <v>12</v>
      </c>
      <c r="E10" s="23"/>
      <c r="F10" s="23"/>
      <c r="G10" s="23"/>
      <c r="H10" s="23"/>
      <c r="I10" s="23"/>
      <c r="J10" s="23"/>
      <c r="K10" s="18">
        <f t="shared" si="1"/>
        <v>0</v>
      </c>
      <c r="L10" s="20">
        <f t="shared" si="2"/>
        <v>0</v>
      </c>
      <c r="M10" s="18">
        <f t="shared" si="3"/>
        <v>0</v>
      </c>
      <c r="N10" s="18">
        <f t="shared" si="4"/>
        <v>1</v>
      </c>
      <c r="O10" s="18">
        <f t="shared" si="5"/>
        <v>0</v>
      </c>
      <c r="P10" s="21">
        <f t="shared" si="6"/>
        <v>0</v>
      </c>
      <c r="Q10" s="22"/>
      <c r="R10" s="22"/>
    </row>
    <row r="11" spans="2:18" ht="12.75">
      <c r="B11" s="18">
        <f t="shared" si="0"/>
        <v>1</v>
      </c>
      <c r="C11" s="19" t="s">
        <v>27</v>
      </c>
      <c r="D11" s="19" t="s">
        <v>11</v>
      </c>
      <c r="E11" s="19"/>
      <c r="F11" s="23"/>
      <c r="G11" s="23"/>
      <c r="H11" s="23"/>
      <c r="I11" s="23"/>
      <c r="J11" s="23"/>
      <c r="K11" s="18">
        <f t="shared" si="1"/>
        <v>0</v>
      </c>
      <c r="L11" s="20">
        <f t="shared" si="2"/>
        <v>0</v>
      </c>
      <c r="M11" s="18">
        <f t="shared" si="3"/>
        <v>0</v>
      </c>
      <c r="N11" s="18">
        <f t="shared" si="4"/>
        <v>1</v>
      </c>
      <c r="O11" s="18">
        <f t="shared" si="5"/>
        <v>0</v>
      </c>
      <c r="P11" s="21">
        <f t="shared" si="6"/>
        <v>0</v>
      </c>
      <c r="Q11" s="22"/>
      <c r="R11" s="22"/>
    </row>
    <row r="12" spans="2:18" ht="12.75">
      <c r="B12" s="18">
        <f t="shared" si="0"/>
        <v>1</v>
      </c>
      <c r="C12" s="19" t="s">
        <v>28</v>
      </c>
      <c r="D12" s="19" t="s">
        <v>12</v>
      </c>
      <c r="E12" s="19"/>
      <c r="F12" s="19"/>
      <c r="G12" s="19"/>
      <c r="H12" s="19"/>
      <c r="I12" s="19"/>
      <c r="J12" s="19"/>
      <c r="K12" s="18">
        <f t="shared" si="1"/>
        <v>0</v>
      </c>
      <c r="L12" s="20">
        <f t="shared" si="2"/>
        <v>0</v>
      </c>
      <c r="M12" s="18">
        <f t="shared" si="3"/>
        <v>0</v>
      </c>
      <c r="N12" s="18">
        <f t="shared" si="4"/>
        <v>1</v>
      </c>
      <c r="O12" s="18">
        <f t="shared" si="5"/>
        <v>0</v>
      </c>
      <c r="P12" s="21">
        <f t="shared" si="6"/>
        <v>0</v>
      </c>
      <c r="Q12" s="22"/>
      <c r="R12" s="22"/>
    </row>
    <row r="13" spans="2:18" ht="12.75">
      <c r="B13" s="18">
        <f t="shared" si="0"/>
        <v>1</v>
      </c>
      <c r="C13" s="19" t="s">
        <v>29</v>
      </c>
      <c r="D13" s="19" t="s">
        <v>13</v>
      </c>
      <c r="E13" s="23"/>
      <c r="F13" s="23"/>
      <c r="G13" s="23"/>
      <c r="H13" s="23"/>
      <c r="I13" s="23"/>
      <c r="J13" s="23"/>
      <c r="K13" s="18">
        <f t="shared" si="1"/>
        <v>0</v>
      </c>
      <c r="L13" s="20">
        <f t="shared" si="2"/>
        <v>0</v>
      </c>
      <c r="M13" s="18">
        <f t="shared" si="3"/>
        <v>0</v>
      </c>
      <c r="N13" s="18">
        <f t="shared" si="4"/>
        <v>1</v>
      </c>
      <c r="O13" s="18">
        <f t="shared" si="5"/>
        <v>0</v>
      </c>
      <c r="P13" s="21">
        <f t="shared" si="6"/>
        <v>0</v>
      </c>
      <c r="Q13" s="22"/>
      <c r="R13" s="22"/>
    </row>
    <row r="14" spans="2:18" ht="12.75">
      <c r="B14" s="18">
        <f t="shared" si="0"/>
        <v>1</v>
      </c>
      <c r="C14" s="19" t="s">
        <v>30</v>
      </c>
      <c r="D14" s="19" t="s">
        <v>20</v>
      </c>
      <c r="E14" s="23"/>
      <c r="F14" s="23"/>
      <c r="G14" s="23"/>
      <c r="H14" s="23"/>
      <c r="I14" s="23"/>
      <c r="J14" s="23"/>
      <c r="K14" s="18">
        <f t="shared" si="1"/>
        <v>0</v>
      </c>
      <c r="L14" s="20">
        <f t="shared" si="2"/>
        <v>0</v>
      </c>
      <c r="M14" s="18">
        <f t="shared" si="3"/>
        <v>0</v>
      </c>
      <c r="N14" s="18">
        <f t="shared" si="4"/>
        <v>1</v>
      </c>
      <c r="O14" s="18">
        <f t="shared" si="5"/>
        <v>0</v>
      </c>
      <c r="P14" s="21">
        <f t="shared" si="6"/>
        <v>0</v>
      </c>
      <c r="Q14" s="22"/>
      <c r="R14" s="22"/>
    </row>
    <row r="15" spans="2:18" ht="12.75">
      <c r="B15" s="18">
        <f t="shared" si="0"/>
        <v>1</v>
      </c>
      <c r="C15" s="19" t="s">
        <v>31</v>
      </c>
      <c r="D15" s="19" t="s">
        <v>13</v>
      </c>
      <c r="E15" s="19"/>
      <c r="F15" s="19"/>
      <c r="G15" s="19"/>
      <c r="H15" s="19"/>
      <c r="I15" s="19"/>
      <c r="J15" s="19"/>
      <c r="K15" s="18">
        <f t="shared" si="1"/>
        <v>0</v>
      </c>
      <c r="L15" s="20">
        <f t="shared" si="2"/>
        <v>0</v>
      </c>
      <c r="M15" s="18">
        <f t="shared" si="3"/>
        <v>0</v>
      </c>
      <c r="N15" s="18">
        <f t="shared" si="4"/>
        <v>1</v>
      </c>
      <c r="O15" s="18">
        <f t="shared" si="5"/>
        <v>0</v>
      </c>
      <c r="P15" s="21">
        <f t="shared" si="6"/>
        <v>0</v>
      </c>
      <c r="Q15" s="22"/>
      <c r="R15" s="22"/>
    </row>
    <row r="16" spans="2:18" ht="12.75">
      <c r="B16" s="18">
        <f t="shared" si="0"/>
        <v>1</v>
      </c>
      <c r="C16" s="19" t="s">
        <v>32</v>
      </c>
      <c r="D16" s="19" t="s">
        <v>12</v>
      </c>
      <c r="E16" s="23"/>
      <c r="F16" s="19"/>
      <c r="G16" s="19"/>
      <c r="H16" s="19"/>
      <c r="I16" s="19"/>
      <c r="J16" s="19"/>
      <c r="K16" s="18">
        <f t="shared" si="1"/>
        <v>0</v>
      </c>
      <c r="L16" s="20">
        <f t="shared" si="2"/>
        <v>0</v>
      </c>
      <c r="M16" s="18">
        <f t="shared" si="3"/>
        <v>0</v>
      </c>
      <c r="N16" s="18">
        <f t="shared" si="4"/>
        <v>1</v>
      </c>
      <c r="O16" s="18">
        <f t="shared" si="5"/>
        <v>0</v>
      </c>
      <c r="P16" s="21">
        <f t="shared" si="6"/>
        <v>0</v>
      </c>
      <c r="Q16" s="22"/>
      <c r="R16" s="22"/>
    </row>
    <row r="17" spans="2:18" ht="12.75">
      <c r="B17" s="18">
        <f t="shared" si="0"/>
        <v>1</v>
      </c>
      <c r="C17" s="19" t="s">
        <v>33</v>
      </c>
      <c r="D17" s="19" t="s">
        <v>13</v>
      </c>
      <c r="E17" s="23"/>
      <c r="F17" s="19"/>
      <c r="G17" s="19"/>
      <c r="H17" s="19"/>
      <c r="I17" s="19"/>
      <c r="J17" s="19"/>
      <c r="K17" s="18">
        <f t="shared" si="1"/>
        <v>0</v>
      </c>
      <c r="L17" s="20">
        <f t="shared" si="2"/>
        <v>0</v>
      </c>
      <c r="M17" s="18">
        <f t="shared" si="3"/>
        <v>0</v>
      </c>
      <c r="N17" s="18">
        <f t="shared" si="4"/>
        <v>1</v>
      </c>
      <c r="O17" s="18">
        <f t="shared" si="5"/>
        <v>0</v>
      </c>
      <c r="P17" s="21">
        <f t="shared" si="6"/>
        <v>0</v>
      </c>
      <c r="Q17" s="22"/>
      <c r="R17" s="22"/>
    </row>
    <row r="18" spans="2:18" ht="12.75">
      <c r="B18" s="18">
        <f t="shared" si="0"/>
        <v>1</v>
      </c>
      <c r="C18" s="19" t="s">
        <v>34</v>
      </c>
      <c r="D18" s="19" t="s">
        <v>20</v>
      </c>
      <c r="E18" s="23"/>
      <c r="F18" s="19"/>
      <c r="G18" s="19"/>
      <c r="H18" s="19"/>
      <c r="I18" s="19"/>
      <c r="J18" s="19"/>
      <c r="K18" s="18">
        <f t="shared" si="1"/>
        <v>0</v>
      </c>
      <c r="L18" s="20">
        <f t="shared" si="2"/>
        <v>0</v>
      </c>
      <c r="M18" s="18">
        <f t="shared" si="3"/>
        <v>0</v>
      </c>
      <c r="N18" s="18">
        <f t="shared" si="4"/>
        <v>1</v>
      </c>
      <c r="O18" s="18">
        <f t="shared" si="5"/>
        <v>0</v>
      </c>
      <c r="P18" s="21">
        <f t="shared" si="6"/>
        <v>0</v>
      </c>
      <c r="Q18" s="22"/>
      <c r="R18" s="22"/>
    </row>
    <row r="19" spans="2:18" ht="12.75">
      <c r="B19" s="18">
        <f t="shared" si="0"/>
        <v>1</v>
      </c>
      <c r="C19" s="19" t="s">
        <v>35</v>
      </c>
      <c r="D19" s="19" t="s">
        <v>11</v>
      </c>
      <c r="E19" s="23"/>
      <c r="F19" s="19"/>
      <c r="G19" s="19"/>
      <c r="H19" s="19"/>
      <c r="I19" s="19"/>
      <c r="J19" s="19"/>
      <c r="K19" s="18">
        <f t="shared" si="1"/>
        <v>0</v>
      </c>
      <c r="L19" s="20">
        <f t="shared" si="2"/>
        <v>0</v>
      </c>
      <c r="M19" s="18">
        <f t="shared" si="3"/>
        <v>0</v>
      </c>
      <c r="N19" s="18">
        <f t="shared" si="4"/>
        <v>1</v>
      </c>
      <c r="O19" s="18">
        <f t="shared" si="5"/>
        <v>0</v>
      </c>
      <c r="P19" s="21">
        <f t="shared" si="6"/>
        <v>0</v>
      </c>
      <c r="Q19" s="22"/>
      <c r="R19" s="22"/>
    </row>
    <row r="20" spans="2:18" ht="12.75">
      <c r="B20" s="18">
        <f t="shared" si="0"/>
        <v>1</v>
      </c>
      <c r="C20" s="19" t="s">
        <v>36</v>
      </c>
      <c r="D20" s="19" t="s">
        <v>12</v>
      </c>
      <c r="E20" s="23"/>
      <c r="F20" s="19"/>
      <c r="G20" s="19"/>
      <c r="H20" s="19"/>
      <c r="I20" s="19"/>
      <c r="J20" s="19"/>
      <c r="K20" s="18">
        <f t="shared" si="1"/>
        <v>0</v>
      </c>
      <c r="L20" s="20">
        <f t="shared" si="2"/>
        <v>0</v>
      </c>
      <c r="M20" s="18">
        <f t="shared" si="3"/>
        <v>0</v>
      </c>
      <c r="N20" s="18">
        <f t="shared" si="4"/>
        <v>1</v>
      </c>
      <c r="O20" s="18">
        <f t="shared" si="5"/>
        <v>0</v>
      </c>
      <c r="P20" s="21">
        <f t="shared" si="6"/>
        <v>0</v>
      </c>
      <c r="Q20" s="22"/>
      <c r="R20" s="22"/>
    </row>
    <row r="21" spans="2:18" ht="12.75">
      <c r="B21" s="18">
        <f t="shared" si="0"/>
        <v>1</v>
      </c>
      <c r="C21" s="19" t="s">
        <v>37</v>
      </c>
      <c r="D21" s="19" t="s">
        <v>13</v>
      </c>
      <c r="E21" s="23"/>
      <c r="F21" s="19"/>
      <c r="G21" s="19"/>
      <c r="H21" s="19"/>
      <c r="I21" s="19"/>
      <c r="J21" s="19"/>
      <c r="K21" s="18">
        <f t="shared" si="1"/>
        <v>0</v>
      </c>
      <c r="L21" s="20">
        <f t="shared" si="2"/>
        <v>0</v>
      </c>
      <c r="M21" s="18">
        <f t="shared" si="3"/>
        <v>0</v>
      </c>
      <c r="N21" s="18">
        <f t="shared" si="4"/>
        <v>1</v>
      </c>
      <c r="O21" s="18">
        <f t="shared" si="5"/>
        <v>0</v>
      </c>
      <c r="P21" s="21">
        <f t="shared" si="6"/>
        <v>0</v>
      </c>
      <c r="Q21" s="22"/>
      <c r="R21" s="22"/>
    </row>
    <row r="22" spans="2:18" ht="12.75">
      <c r="B22" s="18">
        <f t="shared" si="0"/>
        <v>1</v>
      </c>
      <c r="C22" s="19" t="s">
        <v>38</v>
      </c>
      <c r="D22" s="19" t="s">
        <v>11</v>
      </c>
      <c r="E22" s="23"/>
      <c r="F22" s="23"/>
      <c r="G22" s="23"/>
      <c r="H22" s="23"/>
      <c r="I22" s="23"/>
      <c r="J22" s="23"/>
      <c r="K22" s="18">
        <f t="shared" si="1"/>
        <v>0</v>
      </c>
      <c r="L22" s="20">
        <f t="shared" si="2"/>
        <v>0</v>
      </c>
      <c r="M22" s="18">
        <f t="shared" si="3"/>
        <v>0</v>
      </c>
      <c r="N22" s="18">
        <f t="shared" si="4"/>
        <v>1</v>
      </c>
      <c r="O22" s="18">
        <f t="shared" si="5"/>
        <v>0</v>
      </c>
      <c r="P22" s="21">
        <f t="shared" si="6"/>
        <v>0</v>
      </c>
      <c r="Q22" s="22"/>
      <c r="R22" s="22"/>
    </row>
    <row r="23" spans="2:18" ht="12.75">
      <c r="B23" s="18">
        <f t="shared" si="0"/>
        <v>1</v>
      </c>
      <c r="C23" s="19" t="s">
        <v>39</v>
      </c>
      <c r="D23" s="19" t="s">
        <v>20</v>
      </c>
      <c r="E23" s="23"/>
      <c r="F23" s="23"/>
      <c r="G23" s="23"/>
      <c r="H23" s="23"/>
      <c r="I23" s="23"/>
      <c r="J23" s="23"/>
      <c r="K23" s="18">
        <f t="shared" si="1"/>
        <v>0</v>
      </c>
      <c r="L23" s="20">
        <f t="shared" si="2"/>
        <v>0</v>
      </c>
      <c r="M23" s="18">
        <f t="shared" si="3"/>
        <v>0</v>
      </c>
      <c r="N23" s="18">
        <f t="shared" si="4"/>
        <v>1</v>
      </c>
      <c r="O23" s="18">
        <f t="shared" si="5"/>
        <v>0</v>
      </c>
      <c r="P23" s="21">
        <f t="shared" si="6"/>
        <v>0</v>
      </c>
      <c r="Q23" s="22"/>
      <c r="R23" s="22"/>
    </row>
    <row r="24" spans="2:18" ht="12.75">
      <c r="B24" s="18">
        <f t="shared" si="0"/>
        <v>1</v>
      </c>
      <c r="C24" s="19" t="s">
        <v>40</v>
      </c>
      <c r="D24" s="19" t="s">
        <v>13</v>
      </c>
      <c r="E24" s="23"/>
      <c r="F24" s="23"/>
      <c r="G24" s="23"/>
      <c r="H24" s="23"/>
      <c r="I24" s="23"/>
      <c r="J24" s="23"/>
      <c r="K24" s="18">
        <f t="shared" si="1"/>
        <v>0</v>
      </c>
      <c r="L24" s="20">
        <f t="shared" si="2"/>
        <v>0</v>
      </c>
      <c r="M24" s="18">
        <f t="shared" si="3"/>
        <v>0</v>
      </c>
      <c r="N24" s="18">
        <f t="shared" si="4"/>
        <v>1</v>
      </c>
      <c r="O24" s="18">
        <f t="shared" si="5"/>
        <v>0</v>
      </c>
      <c r="P24" s="21">
        <f t="shared" si="6"/>
        <v>0</v>
      </c>
      <c r="Q24" s="22"/>
      <c r="R24" s="22"/>
    </row>
    <row r="25" spans="2:18" ht="12.75">
      <c r="B25" s="18">
        <f t="shared" si="0"/>
        <v>1</v>
      </c>
      <c r="C25" s="19" t="s">
        <v>41</v>
      </c>
      <c r="D25" s="19" t="s">
        <v>11</v>
      </c>
      <c r="E25" s="23"/>
      <c r="F25" s="19"/>
      <c r="G25" s="19"/>
      <c r="H25" s="19"/>
      <c r="I25" s="19"/>
      <c r="J25" s="19"/>
      <c r="K25" s="18">
        <f t="shared" si="1"/>
        <v>0</v>
      </c>
      <c r="L25" s="20">
        <f t="shared" si="2"/>
        <v>0</v>
      </c>
      <c r="M25" s="18">
        <f t="shared" si="3"/>
        <v>0</v>
      </c>
      <c r="N25" s="18">
        <f t="shared" si="4"/>
        <v>1</v>
      </c>
      <c r="O25" s="18">
        <f t="shared" si="5"/>
        <v>0</v>
      </c>
      <c r="P25" s="21">
        <f t="shared" si="6"/>
        <v>0</v>
      </c>
      <c r="Q25" s="22"/>
      <c r="R25" s="22"/>
    </row>
    <row r="26" spans="2:18" ht="12.75">
      <c r="B26" s="18">
        <f t="shared" si="0"/>
        <v>1</v>
      </c>
      <c r="C26" s="19" t="s">
        <v>42</v>
      </c>
      <c r="D26" s="19" t="s">
        <v>13</v>
      </c>
      <c r="E26" s="23"/>
      <c r="F26" s="19"/>
      <c r="G26" s="19"/>
      <c r="H26" s="19"/>
      <c r="I26" s="19"/>
      <c r="J26" s="19"/>
      <c r="K26" s="18">
        <f t="shared" si="1"/>
        <v>0</v>
      </c>
      <c r="L26" s="20">
        <f t="shared" si="2"/>
        <v>0</v>
      </c>
      <c r="M26" s="18">
        <f t="shared" si="3"/>
        <v>0</v>
      </c>
      <c r="N26" s="18">
        <f t="shared" si="4"/>
        <v>1</v>
      </c>
      <c r="O26" s="18">
        <f t="shared" si="5"/>
        <v>0</v>
      </c>
      <c r="P26" s="21">
        <f t="shared" si="6"/>
        <v>0</v>
      </c>
      <c r="Q26" s="22"/>
      <c r="R26" s="22"/>
    </row>
    <row r="27" spans="2:18" ht="12.75">
      <c r="B27" s="18"/>
      <c r="C27" s="19"/>
      <c r="D27" s="19"/>
      <c r="E27" s="23"/>
      <c r="F27" s="19"/>
      <c r="G27" s="19"/>
      <c r="H27" s="19"/>
      <c r="I27" s="19"/>
      <c r="J27" s="19"/>
      <c r="K27" s="18">
        <f t="shared" si="1"/>
        <v>0</v>
      </c>
      <c r="L27" s="20">
        <f t="shared" si="2"/>
        <v>0</v>
      </c>
      <c r="M27" s="18">
        <f t="shared" si="3"/>
        <v>0</v>
      </c>
      <c r="N27" s="18">
        <f t="shared" si="4"/>
        <v>0</v>
      </c>
      <c r="O27" s="18">
        <f t="shared" si="5"/>
        <v>0</v>
      </c>
      <c r="P27" s="21">
        <f t="shared" si="6"/>
        <v>0</v>
      </c>
      <c r="Q27" s="22"/>
      <c r="R27" s="22"/>
    </row>
    <row r="29" spans="2:16" ht="12.75">
      <c r="B29" s="65" t="s">
        <v>43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15"/>
      <c r="P29" s="15"/>
    </row>
    <row r="30" spans="2:18" ht="12.75">
      <c r="B30" s="16" t="s">
        <v>7</v>
      </c>
      <c r="C30" s="16" t="s">
        <v>8</v>
      </c>
      <c r="D30" s="16" t="s">
        <v>9</v>
      </c>
      <c r="E30" s="17" t="str">
        <f>+E$3</f>
        <v>B/Hill</v>
      </c>
      <c r="F30" s="17" t="str">
        <f>+F$3</f>
        <v>Killarney</v>
      </c>
      <c r="G30" s="17" t="str">
        <f>+G$3</f>
        <v>Ballincollig</v>
      </c>
      <c r="H30" s="17" t="str">
        <f>+H$3</f>
        <v>Kinneigh</v>
      </c>
      <c r="I30" s="17">
        <f>+I$3</f>
        <v>0</v>
      </c>
      <c r="J30" s="17"/>
      <c r="K30" s="17" t="s">
        <v>14</v>
      </c>
      <c r="L30" s="17" t="s">
        <v>15</v>
      </c>
      <c r="M30" s="17" t="s">
        <v>2</v>
      </c>
      <c r="N30" s="17" t="s">
        <v>7</v>
      </c>
      <c r="O30" s="17" t="s">
        <v>5</v>
      </c>
      <c r="P30" s="17" t="s">
        <v>16</v>
      </c>
      <c r="Q30" s="17" t="s">
        <v>17</v>
      </c>
      <c r="R30" s="17" t="s">
        <v>18</v>
      </c>
    </row>
    <row r="31" spans="2:18" ht="12.75">
      <c r="B31" s="18">
        <f aca="true" t="shared" si="7" ref="B31:B37">RANK(M31,M$31:M$37)</f>
        <v>1</v>
      </c>
      <c r="C31" s="19" t="s">
        <v>44</v>
      </c>
      <c r="D31" s="19" t="s">
        <v>12</v>
      </c>
      <c r="E31" s="23"/>
      <c r="F31" s="23"/>
      <c r="G31" s="23"/>
      <c r="H31" s="23"/>
      <c r="I31" s="23"/>
      <c r="J31" s="23"/>
      <c r="K31" s="18">
        <f aca="true" t="shared" si="8" ref="K31:K38">SUM(E31:J31)</f>
        <v>0</v>
      </c>
      <c r="L31" s="20">
        <f aca="true" t="shared" si="9" ref="L31:L38">IF(O31&gt;=$E$1,IF($E$1&gt;1,MIN(E31:J31),0),0)</f>
        <v>0</v>
      </c>
      <c r="M31" s="18">
        <f aca="true" t="shared" si="10" ref="M31:M38">+K31-L31</f>
        <v>0</v>
      </c>
      <c r="N31" s="18">
        <f aca="true" t="shared" si="11" ref="N31:N38">+B31</f>
        <v>1</v>
      </c>
      <c r="O31" s="18">
        <f aca="true" t="shared" si="12" ref="O31:O38">COUNTA(E31:J31)</f>
        <v>0</v>
      </c>
      <c r="P31" s="21">
        <f aca="true" t="shared" si="13" ref="P31:P38">+IF(O31&gt;1,AVERAGE(E31:J31),0)</f>
        <v>0</v>
      </c>
      <c r="Q31" s="22"/>
      <c r="R31" s="22"/>
    </row>
    <row r="32" spans="2:18" ht="12.75">
      <c r="B32" s="18">
        <f t="shared" si="7"/>
        <v>1</v>
      </c>
      <c r="C32" s="19" t="s">
        <v>36</v>
      </c>
      <c r="D32" s="19" t="s">
        <v>12</v>
      </c>
      <c r="E32" s="23"/>
      <c r="F32" s="23"/>
      <c r="G32" s="23"/>
      <c r="H32" s="23"/>
      <c r="I32" s="23"/>
      <c r="J32" s="23"/>
      <c r="K32" s="18">
        <f t="shared" si="8"/>
        <v>0</v>
      </c>
      <c r="L32" s="20">
        <f t="shared" si="9"/>
        <v>0</v>
      </c>
      <c r="M32" s="18">
        <f t="shared" si="10"/>
        <v>0</v>
      </c>
      <c r="N32" s="18">
        <f t="shared" si="11"/>
        <v>1</v>
      </c>
      <c r="O32" s="18">
        <f t="shared" si="12"/>
        <v>0</v>
      </c>
      <c r="P32" s="21">
        <f t="shared" si="13"/>
        <v>0</v>
      </c>
      <c r="Q32" s="22"/>
      <c r="R32" s="22"/>
    </row>
    <row r="33" spans="2:18" ht="12.75">
      <c r="B33" s="18">
        <f t="shared" si="7"/>
        <v>1</v>
      </c>
      <c r="C33" s="19" t="s">
        <v>26</v>
      </c>
      <c r="D33" s="19" t="s">
        <v>13</v>
      </c>
      <c r="E33" s="23"/>
      <c r="F33" s="23"/>
      <c r="G33" s="23"/>
      <c r="H33" s="23"/>
      <c r="I33" s="23"/>
      <c r="J33" s="23"/>
      <c r="K33" s="18">
        <f t="shared" si="8"/>
        <v>0</v>
      </c>
      <c r="L33" s="20">
        <f t="shared" si="9"/>
        <v>0</v>
      </c>
      <c r="M33" s="18">
        <f t="shared" si="10"/>
        <v>0</v>
      </c>
      <c r="N33" s="18">
        <f t="shared" si="11"/>
        <v>1</v>
      </c>
      <c r="O33" s="18">
        <f t="shared" si="12"/>
        <v>0</v>
      </c>
      <c r="P33" s="21">
        <f t="shared" si="13"/>
        <v>0</v>
      </c>
      <c r="Q33" s="22"/>
      <c r="R33" s="22"/>
    </row>
    <row r="34" spans="2:18" ht="12.75">
      <c r="B34" s="18">
        <f t="shared" si="7"/>
        <v>1</v>
      </c>
      <c r="C34" s="19" t="s">
        <v>45</v>
      </c>
      <c r="D34" s="19" t="s">
        <v>12</v>
      </c>
      <c r="E34" s="23"/>
      <c r="F34" s="23"/>
      <c r="G34" s="23"/>
      <c r="H34" s="23"/>
      <c r="I34" s="23"/>
      <c r="J34" s="23"/>
      <c r="K34" s="18">
        <f t="shared" si="8"/>
        <v>0</v>
      </c>
      <c r="L34" s="20">
        <f t="shared" si="9"/>
        <v>0</v>
      </c>
      <c r="M34" s="18">
        <f t="shared" si="10"/>
        <v>0</v>
      </c>
      <c r="N34" s="18">
        <f t="shared" si="11"/>
        <v>1</v>
      </c>
      <c r="O34" s="18">
        <f t="shared" si="12"/>
        <v>0</v>
      </c>
      <c r="P34" s="21">
        <f t="shared" si="13"/>
        <v>0</v>
      </c>
      <c r="Q34" s="22"/>
      <c r="R34" s="22"/>
    </row>
    <row r="35" spans="2:18" ht="12.75">
      <c r="B35" s="18">
        <f t="shared" si="7"/>
        <v>1</v>
      </c>
      <c r="C35" s="19" t="s">
        <v>31</v>
      </c>
      <c r="D35" s="19" t="s">
        <v>13</v>
      </c>
      <c r="E35" s="23"/>
      <c r="F35" s="23"/>
      <c r="G35" s="23"/>
      <c r="H35" s="23"/>
      <c r="I35" s="23"/>
      <c r="J35" s="23"/>
      <c r="K35" s="18">
        <f t="shared" si="8"/>
        <v>0</v>
      </c>
      <c r="L35" s="20">
        <f t="shared" si="9"/>
        <v>0</v>
      </c>
      <c r="M35" s="18">
        <f t="shared" si="10"/>
        <v>0</v>
      </c>
      <c r="N35" s="18">
        <f t="shared" si="11"/>
        <v>1</v>
      </c>
      <c r="O35" s="18">
        <f t="shared" si="12"/>
        <v>0</v>
      </c>
      <c r="P35" s="21">
        <f t="shared" si="13"/>
        <v>0</v>
      </c>
      <c r="Q35" s="22"/>
      <c r="R35" s="22"/>
    </row>
    <row r="36" spans="2:18" ht="12.75">
      <c r="B36" s="18">
        <f t="shared" si="7"/>
        <v>1</v>
      </c>
      <c r="C36" s="19" t="s">
        <v>40</v>
      </c>
      <c r="D36" s="19" t="s">
        <v>13</v>
      </c>
      <c r="E36" s="23"/>
      <c r="F36" s="23"/>
      <c r="G36" s="23"/>
      <c r="H36" s="23"/>
      <c r="I36" s="23"/>
      <c r="J36" s="23"/>
      <c r="K36" s="18">
        <f t="shared" si="8"/>
        <v>0</v>
      </c>
      <c r="L36" s="20">
        <f t="shared" si="9"/>
        <v>0</v>
      </c>
      <c r="M36" s="18">
        <f t="shared" si="10"/>
        <v>0</v>
      </c>
      <c r="N36" s="18">
        <f t="shared" si="11"/>
        <v>1</v>
      </c>
      <c r="O36" s="18">
        <f t="shared" si="12"/>
        <v>0</v>
      </c>
      <c r="P36" s="21">
        <f t="shared" si="13"/>
        <v>0</v>
      </c>
      <c r="Q36" s="22"/>
      <c r="R36" s="22"/>
    </row>
    <row r="37" spans="2:18" ht="12.75">
      <c r="B37" s="18">
        <f t="shared" si="7"/>
        <v>1</v>
      </c>
      <c r="C37" s="19" t="s">
        <v>37</v>
      </c>
      <c r="D37" s="19" t="s">
        <v>13</v>
      </c>
      <c r="E37" s="23"/>
      <c r="F37" s="23"/>
      <c r="G37" s="23"/>
      <c r="H37" s="23"/>
      <c r="I37" s="23"/>
      <c r="J37" s="23"/>
      <c r="K37" s="18">
        <f t="shared" si="8"/>
        <v>0</v>
      </c>
      <c r="L37" s="20">
        <f t="shared" si="9"/>
        <v>0</v>
      </c>
      <c r="M37" s="18">
        <f t="shared" si="10"/>
        <v>0</v>
      </c>
      <c r="N37" s="18">
        <f t="shared" si="11"/>
        <v>1</v>
      </c>
      <c r="O37" s="18">
        <f t="shared" si="12"/>
        <v>0</v>
      </c>
      <c r="P37" s="21">
        <f t="shared" si="13"/>
        <v>0</v>
      </c>
      <c r="Q37" s="22"/>
      <c r="R37" s="22"/>
    </row>
    <row r="38" spans="2:18" ht="12.75">
      <c r="B38" s="19"/>
      <c r="C38" s="19"/>
      <c r="D38" s="19"/>
      <c r="E38" s="23"/>
      <c r="F38" s="23"/>
      <c r="G38" s="23"/>
      <c r="H38" s="23"/>
      <c r="I38" s="23"/>
      <c r="J38" s="23"/>
      <c r="K38" s="18">
        <f t="shared" si="8"/>
        <v>0</v>
      </c>
      <c r="L38" s="20">
        <f t="shared" si="9"/>
        <v>0</v>
      </c>
      <c r="M38" s="18">
        <f t="shared" si="10"/>
        <v>0</v>
      </c>
      <c r="N38" s="18">
        <f t="shared" si="11"/>
        <v>0</v>
      </c>
      <c r="O38" s="18">
        <f t="shared" si="12"/>
        <v>0</v>
      </c>
      <c r="P38" s="21">
        <f t="shared" si="13"/>
        <v>0</v>
      </c>
      <c r="Q38" s="22"/>
      <c r="R38" s="22"/>
    </row>
    <row r="40" spans="2:16" ht="12.75">
      <c r="B40" s="65" t="s">
        <v>46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15"/>
      <c r="P40" s="15"/>
    </row>
    <row r="41" spans="2:18" ht="12.75">
      <c r="B41" s="16" t="s">
        <v>7</v>
      </c>
      <c r="C41" s="16" t="s">
        <v>8</v>
      </c>
      <c r="D41" s="16" t="s">
        <v>9</v>
      </c>
      <c r="E41" s="17" t="str">
        <f>+E$3</f>
        <v>B/Hill</v>
      </c>
      <c r="F41" s="17" t="str">
        <f>+F$3</f>
        <v>Killarney</v>
      </c>
      <c r="G41" s="17" t="str">
        <f>+G$3</f>
        <v>Ballincollig</v>
      </c>
      <c r="H41" s="17" t="str">
        <f>+H$3</f>
        <v>Kinneigh</v>
      </c>
      <c r="I41" s="17">
        <f>+I$3</f>
        <v>0</v>
      </c>
      <c r="J41" s="17"/>
      <c r="K41" s="17" t="s">
        <v>14</v>
      </c>
      <c r="L41" s="17" t="s">
        <v>15</v>
      </c>
      <c r="M41" s="17" t="s">
        <v>2</v>
      </c>
      <c r="N41" s="17" t="s">
        <v>7</v>
      </c>
      <c r="O41" s="17" t="s">
        <v>5</v>
      </c>
      <c r="P41" s="17" t="s">
        <v>16</v>
      </c>
      <c r="Q41" s="17" t="s">
        <v>17</v>
      </c>
      <c r="R41" s="17" t="s">
        <v>18</v>
      </c>
    </row>
    <row r="42" spans="2:18" ht="12.75">
      <c r="B42" s="18">
        <f aca="true" t="shared" si="14" ref="B42:B47">RANK(M42,M$42:M$47)</f>
        <v>1</v>
      </c>
      <c r="C42" s="19" t="s">
        <v>21</v>
      </c>
      <c r="D42" s="19" t="s">
        <v>11</v>
      </c>
      <c r="E42" s="23"/>
      <c r="F42" s="23"/>
      <c r="G42" s="23"/>
      <c r="H42" s="23"/>
      <c r="I42" s="23"/>
      <c r="J42" s="23"/>
      <c r="K42" s="18">
        <f aca="true" t="shared" si="15" ref="K42:K48">SUM(E42:J42)</f>
        <v>0</v>
      </c>
      <c r="L42" s="20">
        <f aca="true" t="shared" si="16" ref="L42:L48">IF(O42&gt;=$E$1,IF($E$1&gt;1,MIN(E42:J42),0),0)</f>
        <v>0</v>
      </c>
      <c r="M42" s="18">
        <f aca="true" t="shared" si="17" ref="M42:M48">+K42-L42</f>
        <v>0</v>
      </c>
      <c r="N42" s="18">
        <f aca="true" t="shared" si="18" ref="N42:N48">+B42</f>
        <v>1</v>
      </c>
      <c r="O42" s="18">
        <f aca="true" t="shared" si="19" ref="O42:O48">COUNTA(E42:J42)</f>
        <v>0</v>
      </c>
      <c r="P42" s="21">
        <f aca="true" t="shared" si="20" ref="P42:P48">+IF(O42&gt;1,AVERAGE(E42:J42),0)</f>
        <v>0</v>
      </c>
      <c r="Q42" s="22"/>
      <c r="R42" s="22"/>
    </row>
    <row r="43" spans="2:18" ht="12.75">
      <c r="B43" s="18">
        <f t="shared" si="14"/>
        <v>1</v>
      </c>
      <c r="C43" s="19" t="s">
        <v>30</v>
      </c>
      <c r="D43" s="19" t="s">
        <v>20</v>
      </c>
      <c r="E43" s="23"/>
      <c r="F43" s="23"/>
      <c r="G43" s="23"/>
      <c r="H43" s="23"/>
      <c r="I43" s="23"/>
      <c r="J43" s="23"/>
      <c r="K43" s="18">
        <f t="shared" si="15"/>
        <v>0</v>
      </c>
      <c r="L43" s="20">
        <f t="shared" si="16"/>
        <v>0</v>
      </c>
      <c r="M43" s="18">
        <f t="shared" si="17"/>
        <v>0</v>
      </c>
      <c r="N43" s="18">
        <f t="shared" si="18"/>
        <v>1</v>
      </c>
      <c r="O43" s="18">
        <f t="shared" si="19"/>
        <v>0</v>
      </c>
      <c r="P43" s="21">
        <f t="shared" si="20"/>
        <v>0</v>
      </c>
      <c r="Q43" s="22"/>
      <c r="R43" s="22"/>
    </row>
    <row r="44" spans="2:18" ht="12.75">
      <c r="B44" s="18">
        <f t="shared" si="14"/>
        <v>1</v>
      </c>
      <c r="C44" s="19" t="s">
        <v>38</v>
      </c>
      <c r="D44" s="19" t="s">
        <v>11</v>
      </c>
      <c r="E44" s="23"/>
      <c r="F44" s="23"/>
      <c r="G44" s="23"/>
      <c r="H44" s="23"/>
      <c r="I44" s="23"/>
      <c r="J44" s="23"/>
      <c r="K44" s="18">
        <f t="shared" si="15"/>
        <v>0</v>
      </c>
      <c r="L44" s="20">
        <f t="shared" si="16"/>
        <v>0</v>
      </c>
      <c r="M44" s="18">
        <f t="shared" si="17"/>
        <v>0</v>
      </c>
      <c r="N44" s="18">
        <f t="shared" si="18"/>
        <v>1</v>
      </c>
      <c r="O44" s="18">
        <f t="shared" si="19"/>
        <v>0</v>
      </c>
      <c r="P44" s="21">
        <f t="shared" si="20"/>
        <v>0</v>
      </c>
      <c r="Q44" s="22"/>
      <c r="R44" s="22"/>
    </row>
    <row r="45" spans="2:18" ht="12.75">
      <c r="B45" s="18">
        <f t="shared" si="14"/>
        <v>1</v>
      </c>
      <c r="C45" s="19" t="s">
        <v>47</v>
      </c>
      <c r="D45" s="19" t="s">
        <v>11</v>
      </c>
      <c r="E45" s="23"/>
      <c r="F45" s="23"/>
      <c r="G45" s="23"/>
      <c r="H45" s="23"/>
      <c r="I45" s="23"/>
      <c r="J45" s="23"/>
      <c r="K45" s="18">
        <f t="shared" si="15"/>
        <v>0</v>
      </c>
      <c r="L45" s="20">
        <f t="shared" si="16"/>
        <v>0</v>
      </c>
      <c r="M45" s="18">
        <f t="shared" si="17"/>
        <v>0</v>
      </c>
      <c r="N45" s="18">
        <f t="shared" si="18"/>
        <v>1</v>
      </c>
      <c r="O45" s="18">
        <f t="shared" si="19"/>
        <v>0</v>
      </c>
      <c r="P45" s="21">
        <f t="shared" si="20"/>
        <v>0</v>
      </c>
      <c r="Q45" s="22"/>
      <c r="R45" s="22"/>
    </row>
    <row r="46" spans="2:18" ht="12.75">
      <c r="B46" s="18">
        <f t="shared" si="14"/>
        <v>1</v>
      </c>
      <c r="C46" s="19" t="s">
        <v>33</v>
      </c>
      <c r="D46" s="19" t="s">
        <v>13</v>
      </c>
      <c r="E46" s="23"/>
      <c r="F46" s="23"/>
      <c r="G46" s="23"/>
      <c r="H46" s="23"/>
      <c r="I46" s="23"/>
      <c r="J46" s="23"/>
      <c r="K46" s="18">
        <f t="shared" si="15"/>
        <v>0</v>
      </c>
      <c r="L46" s="20">
        <f t="shared" si="16"/>
        <v>0</v>
      </c>
      <c r="M46" s="18">
        <f t="shared" si="17"/>
        <v>0</v>
      </c>
      <c r="N46" s="18">
        <f t="shared" si="18"/>
        <v>1</v>
      </c>
      <c r="O46" s="18">
        <f t="shared" si="19"/>
        <v>0</v>
      </c>
      <c r="P46" s="21">
        <f t="shared" si="20"/>
        <v>0</v>
      </c>
      <c r="Q46" s="22"/>
      <c r="R46" s="22"/>
    </row>
    <row r="47" spans="2:18" ht="12.75">
      <c r="B47" s="18">
        <f t="shared" si="14"/>
        <v>1</v>
      </c>
      <c r="C47" s="19" t="s">
        <v>48</v>
      </c>
      <c r="D47" s="19" t="s">
        <v>13</v>
      </c>
      <c r="E47" s="23"/>
      <c r="F47" s="23"/>
      <c r="G47" s="23"/>
      <c r="H47" s="23"/>
      <c r="I47" s="23"/>
      <c r="J47" s="23"/>
      <c r="K47" s="18">
        <f t="shared" si="15"/>
        <v>0</v>
      </c>
      <c r="L47" s="20">
        <f t="shared" si="16"/>
        <v>0</v>
      </c>
      <c r="M47" s="18">
        <f t="shared" si="17"/>
        <v>0</v>
      </c>
      <c r="N47" s="18">
        <f t="shared" si="18"/>
        <v>1</v>
      </c>
      <c r="O47" s="18">
        <f t="shared" si="19"/>
        <v>0</v>
      </c>
      <c r="P47" s="21">
        <f t="shared" si="20"/>
        <v>0</v>
      </c>
      <c r="Q47" s="22"/>
      <c r="R47" s="22"/>
    </row>
    <row r="48" spans="2:18" ht="12.75">
      <c r="B48" s="19"/>
      <c r="C48" s="19"/>
      <c r="D48" s="19"/>
      <c r="E48" s="23"/>
      <c r="F48" s="19"/>
      <c r="G48" s="19"/>
      <c r="H48" s="19"/>
      <c r="I48" s="19"/>
      <c r="J48" s="19"/>
      <c r="K48" s="18">
        <f t="shared" si="15"/>
        <v>0</v>
      </c>
      <c r="L48" s="20">
        <f t="shared" si="16"/>
        <v>0</v>
      </c>
      <c r="M48" s="18">
        <f t="shared" si="17"/>
        <v>0</v>
      </c>
      <c r="N48" s="18">
        <f t="shared" si="18"/>
        <v>0</v>
      </c>
      <c r="O48" s="18">
        <f t="shared" si="19"/>
        <v>0</v>
      </c>
      <c r="P48" s="21">
        <f t="shared" si="20"/>
        <v>0</v>
      </c>
      <c r="Q48" s="22"/>
      <c r="R48" s="22"/>
    </row>
    <row r="50" spans="2:16" ht="12.75">
      <c r="B50" s="65" t="s">
        <v>49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15"/>
      <c r="P50" s="15"/>
    </row>
    <row r="51" spans="2:18" ht="12.75">
      <c r="B51" s="16" t="s">
        <v>7</v>
      </c>
      <c r="C51" s="16" t="s">
        <v>8</v>
      </c>
      <c r="D51" s="16" t="s">
        <v>9</v>
      </c>
      <c r="E51" s="17" t="str">
        <f>+E$3</f>
        <v>B/Hill</v>
      </c>
      <c r="F51" s="17" t="str">
        <f>+F$3</f>
        <v>Killarney</v>
      </c>
      <c r="G51" s="17" t="str">
        <f>+G$3</f>
        <v>Ballincollig</v>
      </c>
      <c r="H51" s="17" t="str">
        <f>+H$3</f>
        <v>Kinneigh</v>
      </c>
      <c r="I51" s="17">
        <f>+I$3</f>
        <v>0</v>
      </c>
      <c r="J51" s="17"/>
      <c r="K51" s="17" t="s">
        <v>14</v>
      </c>
      <c r="L51" s="17" t="s">
        <v>15</v>
      </c>
      <c r="M51" s="17" t="s">
        <v>2</v>
      </c>
      <c r="N51" s="17" t="s">
        <v>7</v>
      </c>
      <c r="O51" s="17" t="s">
        <v>5</v>
      </c>
      <c r="P51" s="17" t="s">
        <v>16</v>
      </c>
      <c r="Q51" s="17" t="s">
        <v>17</v>
      </c>
      <c r="R51" s="17" t="s">
        <v>18</v>
      </c>
    </row>
    <row r="52" spans="2:18" ht="12.75">
      <c r="B52" s="18">
        <f aca="true" t="shared" si="21" ref="B52:B59">RANK(M52,M$52:M$60)</f>
        <v>1</v>
      </c>
      <c r="C52" s="19" t="s">
        <v>50</v>
      </c>
      <c r="D52" s="19" t="s">
        <v>11</v>
      </c>
      <c r="E52" s="23">
        <v>500</v>
      </c>
      <c r="F52" s="23"/>
      <c r="G52" s="23"/>
      <c r="H52" s="23"/>
      <c r="I52" s="23"/>
      <c r="J52" s="23"/>
      <c r="K52" s="18">
        <f aca="true" t="shared" si="22" ref="K52:K60">SUM(E52:J52)</f>
        <v>500</v>
      </c>
      <c r="L52" s="20">
        <f aca="true" t="shared" si="23" ref="L52:L60">IF(O52&gt;=$E$1,IF($E$1&gt;1,MIN(E52:J52),0),0)</f>
        <v>0</v>
      </c>
      <c r="M52" s="18">
        <f aca="true" t="shared" si="24" ref="M52:M60">+K52-L52</f>
        <v>500</v>
      </c>
      <c r="N52" s="18">
        <f aca="true" t="shared" si="25" ref="N52:N60">+B52</f>
        <v>1</v>
      </c>
      <c r="O52" s="18">
        <f aca="true" t="shared" si="26" ref="O52:O60">COUNTA(E52:J52)</f>
        <v>1</v>
      </c>
      <c r="P52" s="21">
        <f aca="true" t="shared" si="27" ref="P52:P60">+IF(O52&gt;1,AVERAGE(E52:J52),0)</f>
        <v>0</v>
      </c>
      <c r="Q52" s="22"/>
      <c r="R52" s="22"/>
    </row>
    <row r="53" spans="2:18" ht="12.75">
      <c r="B53" s="18">
        <f t="shared" si="21"/>
        <v>2</v>
      </c>
      <c r="C53" s="19" t="s">
        <v>51</v>
      </c>
      <c r="D53" s="19" t="s">
        <v>12</v>
      </c>
      <c r="E53" s="23">
        <v>480</v>
      </c>
      <c r="F53" s="23"/>
      <c r="G53" s="23"/>
      <c r="H53" s="23"/>
      <c r="I53" s="23"/>
      <c r="J53" s="23"/>
      <c r="K53" s="18">
        <f t="shared" si="22"/>
        <v>480</v>
      </c>
      <c r="L53" s="20">
        <f t="shared" si="23"/>
        <v>0</v>
      </c>
      <c r="M53" s="18">
        <f t="shared" si="24"/>
        <v>480</v>
      </c>
      <c r="N53" s="18">
        <f t="shared" si="25"/>
        <v>2</v>
      </c>
      <c r="O53" s="18">
        <f t="shared" si="26"/>
        <v>1</v>
      </c>
      <c r="P53" s="21">
        <f t="shared" si="27"/>
        <v>0</v>
      </c>
      <c r="Q53" s="22"/>
      <c r="R53" s="22"/>
    </row>
    <row r="54" spans="2:18" ht="12.75">
      <c r="B54" s="18">
        <f t="shared" si="21"/>
        <v>3</v>
      </c>
      <c r="C54" s="19" t="s">
        <v>52</v>
      </c>
      <c r="D54" s="19" t="s">
        <v>12</v>
      </c>
      <c r="E54" s="23">
        <v>460</v>
      </c>
      <c r="F54" s="23"/>
      <c r="G54" s="23"/>
      <c r="H54" s="23"/>
      <c r="I54" s="23"/>
      <c r="J54" s="23"/>
      <c r="K54" s="18">
        <f t="shared" si="22"/>
        <v>460</v>
      </c>
      <c r="L54" s="20">
        <f t="shared" si="23"/>
        <v>0</v>
      </c>
      <c r="M54" s="18">
        <f t="shared" si="24"/>
        <v>460</v>
      </c>
      <c r="N54" s="18">
        <f t="shared" si="25"/>
        <v>3</v>
      </c>
      <c r="O54" s="18">
        <f t="shared" si="26"/>
        <v>1</v>
      </c>
      <c r="P54" s="21">
        <f t="shared" si="27"/>
        <v>0</v>
      </c>
      <c r="Q54" s="22"/>
      <c r="R54" s="22"/>
    </row>
    <row r="55" spans="2:18" ht="12.75">
      <c r="B55" s="18">
        <f t="shared" si="21"/>
        <v>4</v>
      </c>
      <c r="C55" s="19" t="s">
        <v>53</v>
      </c>
      <c r="D55" s="19" t="s">
        <v>20</v>
      </c>
      <c r="E55" s="23">
        <v>440</v>
      </c>
      <c r="F55" s="23"/>
      <c r="G55" s="23"/>
      <c r="H55" s="23"/>
      <c r="I55" s="23"/>
      <c r="J55" s="23"/>
      <c r="K55" s="18">
        <f t="shared" si="22"/>
        <v>440</v>
      </c>
      <c r="L55" s="20">
        <f t="shared" si="23"/>
        <v>0</v>
      </c>
      <c r="M55" s="18">
        <f t="shared" si="24"/>
        <v>440</v>
      </c>
      <c r="N55" s="18">
        <f t="shared" si="25"/>
        <v>4</v>
      </c>
      <c r="O55" s="18">
        <f t="shared" si="26"/>
        <v>1</v>
      </c>
      <c r="P55" s="21">
        <f t="shared" si="27"/>
        <v>0</v>
      </c>
      <c r="Q55" s="22"/>
      <c r="R55" s="22"/>
    </row>
    <row r="56" spans="2:18" ht="12.75">
      <c r="B56" s="18">
        <f t="shared" si="21"/>
        <v>5</v>
      </c>
      <c r="C56" s="19" t="s">
        <v>54</v>
      </c>
      <c r="D56" s="19" t="s">
        <v>20</v>
      </c>
      <c r="E56" s="23">
        <v>430</v>
      </c>
      <c r="F56" s="23"/>
      <c r="G56" s="23"/>
      <c r="H56" s="23"/>
      <c r="I56" s="23"/>
      <c r="J56" s="23"/>
      <c r="K56" s="18">
        <f t="shared" si="22"/>
        <v>430</v>
      </c>
      <c r="L56" s="20">
        <f t="shared" si="23"/>
        <v>0</v>
      </c>
      <c r="M56" s="18">
        <f t="shared" si="24"/>
        <v>430</v>
      </c>
      <c r="N56" s="18">
        <f t="shared" si="25"/>
        <v>5</v>
      </c>
      <c r="O56" s="18">
        <f t="shared" si="26"/>
        <v>1</v>
      </c>
      <c r="P56" s="21">
        <f t="shared" si="27"/>
        <v>0</v>
      </c>
      <c r="Q56" s="22"/>
      <c r="R56" s="22"/>
    </row>
    <row r="57" spans="2:18" ht="12.75">
      <c r="B57" s="18">
        <f t="shared" si="21"/>
        <v>6</v>
      </c>
      <c r="C57" s="19" t="s">
        <v>55</v>
      </c>
      <c r="D57" s="19" t="s">
        <v>20</v>
      </c>
      <c r="E57" s="23">
        <v>420</v>
      </c>
      <c r="F57" s="23"/>
      <c r="G57" s="23"/>
      <c r="H57" s="23"/>
      <c r="I57" s="23"/>
      <c r="J57" s="23"/>
      <c r="K57" s="18">
        <f t="shared" si="22"/>
        <v>420</v>
      </c>
      <c r="L57" s="20">
        <f t="shared" si="23"/>
        <v>0</v>
      </c>
      <c r="M57" s="18">
        <f t="shared" si="24"/>
        <v>420</v>
      </c>
      <c r="N57" s="18">
        <f t="shared" si="25"/>
        <v>6</v>
      </c>
      <c r="O57" s="18">
        <f t="shared" si="26"/>
        <v>1</v>
      </c>
      <c r="P57" s="21">
        <f t="shared" si="27"/>
        <v>0</v>
      </c>
      <c r="Q57" s="22"/>
      <c r="R57" s="22"/>
    </row>
    <row r="58" spans="2:18" ht="12.75">
      <c r="B58" s="18">
        <f t="shared" si="21"/>
        <v>7</v>
      </c>
      <c r="C58" s="19" t="s">
        <v>56</v>
      </c>
      <c r="D58" s="19" t="s">
        <v>11</v>
      </c>
      <c r="E58" s="23">
        <v>410</v>
      </c>
      <c r="F58" s="23"/>
      <c r="G58" s="23"/>
      <c r="H58" s="23"/>
      <c r="I58" s="23"/>
      <c r="J58" s="23"/>
      <c r="K58" s="18">
        <f t="shared" si="22"/>
        <v>410</v>
      </c>
      <c r="L58" s="20">
        <f t="shared" si="23"/>
        <v>0</v>
      </c>
      <c r="M58" s="18">
        <f t="shared" si="24"/>
        <v>410</v>
      </c>
      <c r="N58" s="18">
        <f t="shared" si="25"/>
        <v>7</v>
      </c>
      <c r="O58" s="18">
        <f t="shared" si="26"/>
        <v>1</v>
      </c>
      <c r="P58" s="21">
        <f t="shared" si="27"/>
        <v>0</v>
      </c>
      <c r="Q58" s="22"/>
      <c r="R58" s="22"/>
    </row>
    <row r="59" spans="2:18" ht="12.75">
      <c r="B59" s="18">
        <f t="shared" si="21"/>
        <v>8</v>
      </c>
      <c r="C59" s="19" t="s">
        <v>48</v>
      </c>
      <c r="D59" s="19" t="s">
        <v>13</v>
      </c>
      <c r="E59" s="23">
        <v>400</v>
      </c>
      <c r="F59" s="23"/>
      <c r="G59" s="23"/>
      <c r="H59" s="23"/>
      <c r="I59" s="23"/>
      <c r="J59" s="23"/>
      <c r="K59" s="18">
        <f t="shared" si="22"/>
        <v>400</v>
      </c>
      <c r="L59" s="20">
        <f t="shared" si="23"/>
        <v>0</v>
      </c>
      <c r="M59" s="18">
        <f t="shared" si="24"/>
        <v>400</v>
      </c>
      <c r="N59" s="18">
        <f t="shared" si="25"/>
        <v>8</v>
      </c>
      <c r="O59" s="18">
        <f t="shared" si="26"/>
        <v>1</v>
      </c>
      <c r="P59" s="21">
        <f t="shared" si="27"/>
        <v>0</v>
      </c>
      <c r="Q59" s="22"/>
      <c r="R59" s="22"/>
    </row>
    <row r="60" spans="2:18" ht="12.75">
      <c r="B60" s="18"/>
      <c r="C60" s="19"/>
      <c r="D60" s="19"/>
      <c r="E60" s="23"/>
      <c r="F60" s="23"/>
      <c r="G60" s="23"/>
      <c r="H60" s="23"/>
      <c r="I60" s="23"/>
      <c r="J60" s="23"/>
      <c r="K60" s="18">
        <f t="shared" si="22"/>
        <v>0</v>
      </c>
      <c r="L60" s="20">
        <f t="shared" si="23"/>
        <v>0</v>
      </c>
      <c r="M60" s="18">
        <f t="shared" si="24"/>
        <v>0</v>
      </c>
      <c r="N60" s="18">
        <f t="shared" si="25"/>
        <v>0</v>
      </c>
      <c r="O60" s="18">
        <f t="shared" si="26"/>
        <v>0</v>
      </c>
      <c r="P60" s="21">
        <f t="shared" si="27"/>
        <v>0</v>
      </c>
      <c r="Q60" s="22"/>
      <c r="R60" s="22"/>
    </row>
    <row r="61" spans="2:16" ht="12.7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2:16" ht="12.75">
      <c r="B62" s="65" t="s">
        <v>57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15"/>
      <c r="P62" s="15"/>
    </row>
    <row r="63" spans="2:18" ht="12.75">
      <c r="B63" s="16" t="s">
        <v>7</v>
      </c>
      <c r="C63" s="16" t="s">
        <v>8</v>
      </c>
      <c r="D63" s="16" t="s">
        <v>9</v>
      </c>
      <c r="E63" s="17" t="str">
        <f>+E$3</f>
        <v>B/Hill</v>
      </c>
      <c r="F63" s="17" t="str">
        <f>+F$3</f>
        <v>Killarney</v>
      </c>
      <c r="G63" s="17" t="str">
        <f>+G$3</f>
        <v>Ballincollig</v>
      </c>
      <c r="H63" s="17" t="str">
        <f>+H$3</f>
        <v>Kinneigh</v>
      </c>
      <c r="I63" s="17">
        <f>+I$3</f>
        <v>0</v>
      </c>
      <c r="J63" s="17"/>
      <c r="K63" s="17" t="s">
        <v>14</v>
      </c>
      <c r="L63" s="17" t="s">
        <v>15</v>
      </c>
      <c r="M63" s="17" t="s">
        <v>2</v>
      </c>
      <c r="N63" s="17" t="s">
        <v>7</v>
      </c>
      <c r="O63" s="17" t="s">
        <v>5</v>
      </c>
      <c r="P63" s="17" t="s">
        <v>16</v>
      </c>
      <c r="Q63" s="17" t="s">
        <v>17</v>
      </c>
      <c r="R63" s="17" t="s">
        <v>18</v>
      </c>
    </row>
    <row r="64" spans="2:18" ht="12.75">
      <c r="B64" s="19"/>
      <c r="C64" s="25"/>
      <c r="D64" s="25"/>
      <c r="E64" s="23"/>
      <c r="F64" s="23"/>
      <c r="G64" s="23"/>
      <c r="H64" s="23"/>
      <c r="I64" s="23"/>
      <c r="J64" s="23"/>
      <c r="K64" s="18">
        <f>SUM(E64:J64)</f>
        <v>0</v>
      </c>
      <c r="L64" s="20">
        <f>IF(O64&gt;=$E$1,IF($E$1&gt;1,MIN(E64:J64),0),0)</f>
        <v>0</v>
      </c>
      <c r="M64" s="18">
        <f>+K64-L64</f>
        <v>0</v>
      </c>
      <c r="N64" s="18">
        <f>+B64</f>
        <v>0</v>
      </c>
      <c r="O64" s="18">
        <f>COUNTA(E64:J64)</f>
        <v>0</v>
      </c>
      <c r="P64" s="21">
        <f>+IF(O64&gt;1,AVERAGE(E64:J64),0)</f>
        <v>0</v>
      </c>
      <c r="Q64" s="22"/>
      <c r="R64" s="22"/>
    </row>
    <row r="65" spans="2:18" ht="12.75">
      <c r="B65" s="19"/>
      <c r="C65" s="25"/>
      <c r="D65" s="25"/>
      <c r="E65" s="23"/>
      <c r="F65" s="23"/>
      <c r="G65" s="23"/>
      <c r="H65" s="23"/>
      <c r="I65" s="23"/>
      <c r="J65" s="23"/>
      <c r="K65" s="18">
        <f>SUM(E65:J65)</f>
        <v>0</v>
      </c>
      <c r="L65" s="20">
        <f>IF(O65&gt;=$E$1,IF($E$1&gt;1,MIN(E65:J65),0),0)</f>
        <v>0</v>
      </c>
      <c r="M65" s="18">
        <f>+K65-L65</f>
        <v>0</v>
      </c>
      <c r="N65" s="18">
        <f>+B65</f>
        <v>0</v>
      </c>
      <c r="O65" s="18">
        <f>COUNTA(E65:J65)</f>
        <v>0</v>
      </c>
      <c r="P65" s="21">
        <f>+IF(O65&gt;1,AVERAGE(E65:J65),0)</f>
        <v>0</v>
      </c>
      <c r="Q65" s="22"/>
      <c r="R65" s="22"/>
    </row>
    <row r="66" spans="2:18" ht="12.75">
      <c r="B66" s="19"/>
      <c r="C66" s="22"/>
      <c r="D66" s="22"/>
      <c r="E66" s="23"/>
      <c r="F66" s="23"/>
      <c r="G66" s="23"/>
      <c r="H66" s="23"/>
      <c r="I66" s="23"/>
      <c r="J66" s="23"/>
      <c r="K66" s="18">
        <f>SUM(E66:J66)</f>
        <v>0</v>
      </c>
      <c r="L66" s="20">
        <f>IF(O66&gt;=$E$1,IF($E$1&gt;1,MIN(E66:J66),0),0)</f>
        <v>0</v>
      </c>
      <c r="M66" s="18">
        <f>+K66-L66</f>
        <v>0</v>
      </c>
      <c r="N66" s="18">
        <f>+B66</f>
        <v>0</v>
      </c>
      <c r="O66" s="18">
        <f>COUNTA(E66:J66)</f>
        <v>0</v>
      </c>
      <c r="P66" s="21">
        <f>+IF(O66&gt;1,AVERAGE(E66:J66),0)</f>
        <v>0</v>
      </c>
      <c r="Q66" s="22"/>
      <c r="R66" s="22"/>
    </row>
    <row r="67" spans="2:18" ht="12.75">
      <c r="B67" s="19"/>
      <c r="C67" s="19"/>
      <c r="D67" s="19"/>
      <c r="E67" s="23"/>
      <c r="F67" s="23"/>
      <c r="G67" s="23"/>
      <c r="H67" s="23"/>
      <c r="I67" s="23"/>
      <c r="J67" s="23"/>
      <c r="K67" s="18">
        <f>SUM(E67:J67)</f>
        <v>0</v>
      </c>
      <c r="L67" s="20">
        <f>IF(O67&gt;=$E$1,IF($E$1&gt;1,MIN(E67:J67),0),0)</f>
        <v>0</v>
      </c>
      <c r="M67" s="18">
        <f>+K67-L67</f>
        <v>0</v>
      </c>
      <c r="N67" s="18">
        <f>+B67</f>
        <v>0</v>
      </c>
      <c r="O67" s="18">
        <f>COUNTA(E67:J67)</f>
        <v>0</v>
      </c>
      <c r="P67" s="21">
        <f>+IF(O67&gt;1,AVERAGE(E67:J67),0)</f>
        <v>0</v>
      </c>
      <c r="Q67" s="22"/>
      <c r="R67" s="22"/>
    </row>
    <row r="69" spans="2:9" ht="12.75">
      <c r="B69" s="66" t="s">
        <v>58</v>
      </c>
      <c r="C69" s="66"/>
      <c r="D69" s="66"/>
      <c r="E69" s="66"/>
      <c r="F69" s="66"/>
      <c r="G69" s="66"/>
      <c r="H69" s="66"/>
      <c r="I69" s="66"/>
    </row>
  </sheetData>
  <sheetProtection selectLockedCells="1" selectUnlockedCells="1"/>
  <mergeCells count="7">
    <mergeCell ref="B50:N50"/>
    <mergeCell ref="B62:N62"/>
    <mergeCell ref="B69:I69"/>
    <mergeCell ref="B1:D1"/>
    <mergeCell ref="B2:N2"/>
    <mergeCell ref="B29:N29"/>
    <mergeCell ref="B40:N4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Y162"/>
  <sheetViews>
    <sheetView showGridLines="0" showZeros="0" tabSelected="1" zoomScale="130" zoomScaleNormal="130" zoomScaleSheetLayoutView="100" zoomScalePageLayoutView="0" workbookViewId="0" topLeftCell="A1">
      <selection activeCell="A27" sqref="A27:IV27"/>
    </sheetView>
  </sheetViews>
  <sheetFormatPr defaultColWidth="9.140625" defaultRowHeight="12.75"/>
  <cols>
    <col min="1" max="1" width="1.28515625" style="26" customWidth="1"/>
    <col min="2" max="2" width="4.421875" style="26" customWidth="1"/>
    <col min="3" max="3" width="20.00390625" style="26" customWidth="1"/>
    <col min="4" max="4" width="8.421875" style="26" customWidth="1"/>
    <col min="5" max="9" width="5.7109375" style="27" customWidth="1"/>
    <col min="10" max="10" width="4.7109375" style="26" customWidth="1"/>
    <col min="11" max="11" width="5.8515625" style="26" customWidth="1"/>
    <col min="12" max="12" width="5.28125" style="26" customWidth="1"/>
    <col min="13" max="13" width="4.421875" style="26" customWidth="1"/>
    <col min="14" max="14" width="5.57421875" style="26" customWidth="1"/>
    <col min="15" max="15" width="6.421875" style="26" customWidth="1"/>
    <col min="16" max="17" width="5.28125" style="26" customWidth="1"/>
    <col min="18" max="24" width="3.57421875" style="26" customWidth="1"/>
    <col min="25" max="16384" width="9.140625" style="26" customWidth="1"/>
  </cols>
  <sheetData>
    <row r="1" ht="11.25">
      <c r="C1" s="26" t="s">
        <v>59</v>
      </c>
    </row>
    <row r="2" spans="2:15" ht="11.25">
      <c r="B2" s="69" t="s">
        <v>60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8"/>
      <c r="O2" s="28"/>
    </row>
    <row r="3" spans="2:15" ht="11.25">
      <c r="B3" s="18" t="s">
        <v>7</v>
      </c>
      <c r="C3" s="18" t="s">
        <v>8</v>
      </c>
      <c r="D3" s="18" t="s">
        <v>9</v>
      </c>
      <c r="E3" s="23" t="s">
        <v>10</v>
      </c>
      <c r="F3" s="23" t="s">
        <v>11</v>
      </c>
      <c r="G3" s="23" t="s">
        <v>12</v>
      </c>
      <c r="H3" s="23" t="s">
        <v>13</v>
      </c>
      <c r="I3" s="23" t="s">
        <v>61</v>
      </c>
      <c r="J3" s="23" t="s">
        <v>14</v>
      </c>
      <c r="K3" s="23" t="s">
        <v>15</v>
      </c>
      <c r="L3" s="23" t="s">
        <v>2</v>
      </c>
      <c r="M3" s="23" t="s">
        <v>7</v>
      </c>
      <c r="N3" s="23" t="s">
        <v>5</v>
      </c>
      <c r="O3" s="23" t="s">
        <v>16</v>
      </c>
    </row>
    <row r="4" spans="2:15" ht="11.25">
      <c r="B4" s="18">
        <v>1</v>
      </c>
      <c r="C4" s="18" t="s">
        <v>62</v>
      </c>
      <c r="D4" s="18" t="s">
        <v>11</v>
      </c>
      <c r="E4" s="23">
        <v>500</v>
      </c>
      <c r="F4" s="23">
        <v>500</v>
      </c>
      <c r="G4" s="23"/>
      <c r="H4" s="23"/>
      <c r="I4" s="23"/>
      <c r="J4" s="18">
        <f>E4+F4+G4+H4+I4</f>
        <v>1000</v>
      </c>
      <c r="K4" s="20">
        <f>MIN(E4:H4)</f>
        <v>500</v>
      </c>
      <c r="L4" s="18">
        <f>J4-K4</f>
        <v>500</v>
      </c>
      <c r="M4" s="18">
        <v>1</v>
      </c>
      <c r="N4" s="18">
        <v>2</v>
      </c>
      <c r="O4" s="21">
        <f>J4/N4</f>
        <v>500</v>
      </c>
    </row>
    <row r="5" spans="2:15" s="54" customFormat="1" ht="11.25">
      <c r="B5" s="50">
        <v>2</v>
      </c>
      <c r="C5" s="50" t="s">
        <v>63</v>
      </c>
      <c r="D5" s="50" t="s">
        <v>68</v>
      </c>
      <c r="E5" s="51">
        <v>480</v>
      </c>
      <c r="F5" s="51"/>
      <c r="G5" s="51"/>
      <c r="H5" s="51"/>
      <c r="I5" s="51"/>
      <c r="J5" s="50">
        <f>E5+F5+G5+H5+I5</f>
        <v>480</v>
      </c>
      <c r="K5" s="52">
        <v>0</v>
      </c>
      <c r="L5" s="50">
        <f>J5-K5</f>
        <v>480</v>
      </c>
      <c r="M5" s="50">
        <v>2</v>
      </c>
      <c r="N5" s="50">
        <v>1</v>
      </c>
      <c r="O5" s="53">
        <f>J5/N5</f>
        <v>480</v>
      </c>
    </row>
    <row r="6" spans="2:15" s="54" customFormat="1" ht="11.25">
      <c r="B6" s="50">
        <v>3</v>
      </c>
      <c r="C6" s="50" t="s">
        <v>64</v>
      </c>
      <c r="D6" s="50" t="s">
        <v>68</v>
      </c>
      <c r="E6" s="51">
        <v>460</v>
      </c>
      <c r="F6" s="51"/>
      <c r="G6" s="51"/>
      <c r="H6" s="51"/>
      <c r="I6" s="51"/>
      <c r="J6" s="50">
        <f>E6+F6+G6+H6+I6</f>
        <v>460</v>
      </c>
      <c r="K6" s="52">
        <v>0</v>
      </c>
      <c r="L6" s="50">
        <f>J6-K6</f>
        <v>460</v>
      </c>
      <c r="M6" s="50">
        <v>3</v>
      </c>
      <c r="N6" s="50">
        <v>1</v>
      </c>
      <c r="O6" s="53">
        <f>J6/N6</f>
        <v>460</v>
      </c>
    </row>
    <row r="7" spans="2:15" ht="11.25">
      <c r="B7" s="18">
        <v>4</v>
      </c>
      <c r="C7" s="18" t="s">
        <v>65</v>
      </c>
      <c r="D7" s="18" t="s">
        <v>11</v>
      </c>
      <c r="E7" s="23">
        <v>440</v>
      </c>
      <c r="F7" s="23"/>
      <c r="G7" s="23"/>
      <c r="H7" s="23"/>
      <c r="I7" s="23"/>
      <c r="J7" s="18">
        <f>E7+F7+G7+H7+I7</f>
        <v>440</v>
      </c>
      <c r="K7" s="20">
        <v>0</v>
      </c>
      <c r="L7" s="18">
        <f>J7-K7</f>
        <v>440</v>
      </c>
      <c r="M7" s="18">
        <v>4</v>
      </c>
      <c r="N7" s="18">
        <v>1</v>
      </c>
      <c r="O7" s="21">
        <f>J7/N7</f>
        <v>440</v>
      </c>
    </row>
    <row r="8" spans="2:15" ht="11.25">
      <c r="B8" s="69" t="s">
        <v>66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28"/>
      <c r="O8" s="28"/>
    </row>
    <row r="9" spans="2:15" ht="11.25">
      <c r="B9" s="23" t="s">
        <v>7</v>
      </c>
      <c r="C9" s="23" t="s">
        <v>8</v>
      </c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  <c r="I9" s="23" t="s">
        <v>61</v>
      </c>
      <c r="J9" s="23" t="s">
        <v>14</v>
      </c>
      <c r="K9" s="23" t="s">
        <v>15</v>
      </c>
      <c r="L9" s="23" t="s">
        <v>2</v>
      </c>
      <c r="M9" s="23" t="s">
        <v>7</v>
      </c>
      <c r="N9" s="23" t="s">
        <v>5</v>
      </c>
      <c r="O9" s="23" t="s">
        <v>16</v>
      </c>
    </row>
    <row r="10" spans="2:15" s="54" customFormat="1" ht="11.25">
      <c r="B10" s="50">
        <v>1</v>
      </c>
      <c r="C10" s="50" t="s">
        <v>67</v>
      </c>
      <c r="D10" s="50" t="s">
        <v>68</v>
      </c>
      <c r="E10" s="51">
        <v>500</v>
      </c>
      <c r="F10" s="51">
        <v>500</v>
      </c>
      <c r="G10" s="51"/>
      <c r="H10" s="51"/>
      <c r="I10" s="51"/>
      <c r="J10" s="50">
        <f aca="true" t="shared" si="0" ref="J10:J22">E10+F10+G10+H10+I10</f>
        <v>1000</v>
      </c>
      <c r="K10" s="52">
        <f aca="true" t="shared" si="1" ref="K10:K22">MIN(E10:H10)</f>
        <v>500</v>
      </c>
      <c r="L10" s="50">
        <f aca="true" t="shared" si="2" ref="L10:L22">J10-K10</f>
        <v>500</v>
      </c>
      <c r="M10" s="50">
        <v>1</v>
      </c>
      <c r="N10" s="50">
        <v>2</v>
      </c>
      <c r="O10" s="53">
        <f aca="true" t="shared" si="3" ref="O10:O22">J10/N10</f>
        <v>500</v>
      </c>
    </row>
    <row r="11" spans="2:15" ht="11.25">
      <c r="B11" s="18">
        <v>2</v>
      </c>
      <c r="C11" s="18" t="s">
        <v>69</v>
      </c>
      <c r="D11" s="18" t="s">
        <v>12</v>
      </c>
      <c r="E11" s="23">
        <v>480</v>
      </c>
      <c r="F11" s="23">
        <v>480</v>
      </c>
      <c r="G11" s="23"/>
      <c r="H11" s="23"/>
      <c r="I11" s="23"/>
      <c r="J11" s="18">
        <f t="shared" si="0"/>
        <v>960</v>
      </c>
      <c r="K11" s="20">
        <f t="shared" si="1"/>
        <v>480</v>
      </c>
      <c r="L11" s="18">
        <f t="shared" si="2"/>
        <v>480</v>
      </c>
      <c r="M11" s="18">
        <v>2</v>
      </c>
      <c r="N11" s="18">
        <v>2</v>
      </c>
      <c r="O11" s="21">
        <f t="shared" si="3"/>
        <v>480</v>
      </c>
    </row>
    <row r="12" spans="2:15" ht="11.25">
      <c r="B12" s="18">
        <v>3</v>
      </c>
      <c r="C12" s="18" t="s">
        <v>70</v>
      </c>
      <c r="D12" s="18" t="s">
        <v>12</v>
      </c>
      <c r="E12" s="23">
        <v>460</v>
      </c>
      <c r="F12" s="23">
        <v>0</v>
      </c>
      <c r="G12" s="23"/>
      <c r="H12" s="23"/>
      <c r="I12" s="23"/>
      <c r="J12" s="18">
        <f t="shared" si="0"/>
        <v>460</v>
      </c>
      <c r="K12" s="20">
        <f t="shared" si="1"/>
        <v>0</v>
      </c>
      <c r="L12" s="18">
        <f t="shared" si="2"/>
        <v>460</v>
      </c>
      <c r="M12" s="18">
        <v>3</v>
      </c>
      <c r="N12" s="18">
        <v>1</v>
      </c>
      <c r="O12" s="21">
        <f t="shared" si="3"/>
        <v>460</v>
      </c>
    </row>
    <row r="13" spans="2:15" ht="11.25">
      <c r="B13" s="18">
        <v>3</v>
      </c>
      <c r="C13" s="34" t="s">
        <v>71</v>
      </c>
      <c r="D13" s="18" t="s">
        <v>13</v>
      </c>
      <c r="E13" s="23">
        <v>440</v>
      </c>
      <c r="F13" s="23">
        <v>460</v>
      </c>
      <c r="G13" s="23"/>
      <c r="H13" s="23"/>
      <c r="I13" s="23"/>
      <c r="J13" s="18">
        <f t="shared" si="0"/>
        <v>900</v>
      </c>
      <c r="K13" s="20">
        <f t="shared" si="1"/>
        <v>440</v>
      </c>
      <c r="L13" s="18">
        <f t="shared" si="2"/>
        <v>460</v>
      </c>
      <c r="M13" s="18">
        <v>3</v>
      </c>
      <c r="N13" s="18">
        <v>2</v>
      </c>
      <c r="O13" s="21">
        <f t="shared" si="3"/>
        <v>450</v>
      </c>
    </row>
    <row r="14" spans="2:15" ht="11.25">
      <c r="B14" s="18">
        <v>4</v>
      </c>
      <c r="C14" s="34" t="s">
        <v>137</v>
      </c>
      <c r="D14" s="18" t="s">
        <v>131</v>
      </c>
      <c r="E14" s="23">
        <v>0</v>
      </c>
      <c r="F14" s="23">
        <v>440</v>
      </c>
      <c r="G14" s="23"/>
      <c r="H14" s="23"/>
      <c r="I14" s="23"/>
      <c r="J14" s="18">
        <f t="shared" si="0"/>
        <v>440</v>
      </c>
      <c r="K14" s="20">
        <f t="shared" si="1"/>
        <v>0</v>
      </c>
      <c r="L14" s="18">
        <f t="shared" si="2"/>
        <v>440</v>
      </c>
      <c r="M14" s="18">
        <v>4</v>
      </c>
      <c r="N14" s="18">
        <v>1</v>
      </c>
      <c r="O14" s="21">
        <f t="shared" si="3"/>
        <v>440</v>
      </c>
    </row>
    <row r="15" spans="2:15" ht="11.25">
      <c r="B15" s="18">
        <v>5</v>
      </c>
      <c r="C15" s="34" t="s">
        <v>72</v>
      </c>
      <c r="D15" s="18" t="s">
        <v>11</v>
      </c>
      <c r="E15" s="23">
        <v>430</v>
      </c>
      <c r="F15" s="23">
        <v>410</v>
      </c>
      <c r="G15" s="23"/>
      <c r="H15" s="23"/>
      <c r="I15" s="23"/>
      <c r="J15" s="18">
        <f t="shared" si="0"/>
        <v>840</v>
      </c>
      <c r="K15" s="20">
        <f t="shared" si="1"/>
        <v>410</v>
      </c>
      <c r="L15" s="18">
        <f t="shared" si="2"/>
        <v>430</v>
      </c>
      <c r="M15" s="18">
        <v>5</v>
      </c>
      <c r="N15" s="18">
        <v>2</v>
      </c>
      <c r="O15" s="21">
        <f t="shared" si="3"/>
        <v>420</v>
      </c>
    </row>
    <row r="16" spans="2:15" ht="11.25">
      <c r="B16" s="18">
        <v>5</v>
      </c>
      <c r="C16" s="34" t="s">
        <v>144</v>
      </c>
      <c r="D16" s="18" t="s">
        <v>131</v>
      </c>
      <c r="E16" s="23">
        <v>0</v>
      </c>
      <c r="F16" s="23">
        <v>430</v>
      </c>
      <c r="G16" s="23"/>
      <c r="H16" s="23"/>
      <c r="I16" s="23"/>
      <c r="J16" s="18">
        <f t="shared" si="0"/>
        <v>430</v>
      </c>
      <c r="K16" s="20">
        <f t="shared" si="1"/>
        <v>0</v>
      </c>
      <c r="L16" s="18">
        <f t="shared" si="2"/>
        <v>430</v>
      </c>
      <c r="M16" s="18">
        <v>5</v>
      </c>
      <c r="N16" s="18">
        <v>1</v>
      </c>
      <c r="O16" s="21">
        <f t="shared" si="3"/>
        <v>430</v>
      </c>
    </row>
    <row r="17" spans="2:15" s="54" customFormat="1" ht="11.25">
      <c r="B17" s="50">
        <v>7</v>
      </c>
      <c r="C17" s="55" t="s">
        <v>162</v>
      </c>
      <c r="D17" s="50" t="s">
        <v>68</v>
      </c>
      <c r="E17" s="51">
        <v>420</v>
      </c>
      <c r="F17" s="51">
        <v>0</v>
      </c>
      <c r="G17" s="51"/>
      <c r="H17" s="51"/>
      <c r="I17" s="51"/>
      <c r="J17" s="50">
        <f t="shared" si="0"/>
        <v>420</v>
      </c>
      <c r="K17" s="52">
        <f t="shared" si="1"/>
        <v>0</v>
      </c>
      <c r="L17" s="50">
        <f t="shared" si="2"/>
        <v>420</v>
      </c>
      <c r="M17" s="50">
        <v>7</v>
      </c>
      <c r="N17" s="50">
        <v>1</v>
      </c>
      <c r="O17" s="53">
        <f t="shared" si="3"/>
        <v>420</v>
      </c>
    </row>
    <row r="18" spans="2:15" ht="11.25">
      <c r="B18" s="18">
        <v>7</v>
      </c>
      <c r="C18" s="34" t="s">
        <v>146</v>
      </c>
      <c r="D18" s="18" t="s">
        <v>131</v>
      </c>
      <c r="E18" s="23">
        <v>0</v>
      </c>
      <c r="F18" s="23">
        <v>420</v>
      </c>
      <c r="G18" s="23"/>
      <c r="H18" s="23"/>
      <c r="I18" s="23"/>
      <c r="J18" s="18">
        <f t="shared" si="0"/>
        <v>420</v>
      </c>
      <c r="K18" s="20">
        <f t="shared" si="1"/>
        <v>0</v>
      </c>
      <c r="L18" s="18">
        <f t="shared" si="2"/>
        <v>420</v>
      </c>
      <c r="M18" s="18">
        <v>7</v>
      </c>
      <c r="N18" s="18">
        <v>1</v>
      </c>
      <c r="O18" s="21">
        <f t="shared" si="3"/>
        <v>420</v>
      </c>
    </row>
    <row r="19" spans="2:15" ht="11.25">
      <c r="B19" s="18">
        <v>9</v>
      </c>
      <c r="C19" s="34" t="s">
        <v>73</v>
      </c>
      <c r="D19" s="18" t="s">
        <v>11</v>
      </c>
      <c r="E19" s="23">
        <v>410</v>
      </c>
      <c r="F19" s="23">
        <v>0</v>
      </c>
      <c r="G19" s="23"/>
      <c r="H19" s="23"/>
      <c r="I19" s="23"/>
      <c r="J19" s="18">
        <f t="shared" si="0"/>
        <v>410</v>
      </c>
      <c r="K19" s="20">
        <f t="shared" si="1"/>
        <v>0</v>
      </c>
      <c r="L19" s="18">
        <f t="shared" si="2"/>
        <v>410</v>
      </c>
      <c r="M19" s="18">
        <v>9</v>
      </c>
      <c r="N19" s="18">
        <v>1</v>
      </c>
      <c r="O19" s="21">
        <f t="shared" si="3"/>
        <v>410</v>
      </c>
    </row>
    <row r="20" spans="2:15" ht="11.25">
      <c r="B20" s="18">
        <v>10</v>
      </c>
      <c r="C20" s="18" t="s">
        <v>74</v>
      </c>
      <c r="D20" s="18" t="s">
        <v>11</v>
      </c>
      <c r="E20" s="18">
        <v>400</v>
      </c>
      <c r="F20" s="18">
        <v>0</v>
      </c>
      <c r="G20" s="18"/>
      <c r="H20" s="18"/>
      <c r="I20" s="18"/>
      <c r="J20" s="18">
        <f t="shared" si="0"/>
        <v>400</v>
      </c>
      <c r="K20" s="18">
        <f t="shared" si="1"/>
        <v>0</v>
      </c>
      <c r="L20" s="18">
        <f t="shared" si="2"/>
        <v>400</v>
      </c>
      <c r="M20" s="18">
        <v>10</v>
      </c>
      <c r="N20" s="18">
        <v>1</v>
      </c>
      <c r="O20" s="21">
        <f t="shared" si="3"/>
        <v>400</v>
      </c>
    </row>
    <row r="21" spans="2:15" s="54" customFormat="1" ht="11.25">
      <c r="B21" s="50">
        <v>11</v>
      </c>
      <c r="C21" s="50" t="s">
        <v>145</v>
      </c>
      <c r="D21" s="50" t="s">
        <v>68</v>
      </c>
      <c r="E21" s="50">
        <v>0</v>
      </c>
      <c r="F21" s="50">
        <v>395</v>
      </c>
      <c r="G21" s="50"/>
      <c r="H21" s="50"/>
      <c r="I21" s="50"/>
      <c r="J21" s="50">
        <f t="shared" si="0"/>
        <v>395</v>
      </c>
      <c r="K21" s="50">
        <f t="shared" si="1"/>
        <v>0</v>
      </c>
      <c r="L21" s="50">
        <f t="shared" si="2"/>
        <v>395</v>
      </c>
      <c r="M21" s="50">
        <v>11</v>
      </c>
      <c r="N21" s="50">
        <v>2</v>
      </c>
      <c r="O21" s="53">
        <f t="shared" si="3"/>
        <v>197.5</v>
      </c>
    </row>
    <row r="22" spans="2:15" ht="11.25">
      <c r="B22" s="18">
        <v>12</v>
      </c>
      <c r="C22" s="18" t="s">
        <v>138</v>
      </c>
      <c r="D22" s="18" t="s">
        <v>131</v>
      </c>
      <c r="E22" s="18">
        <v>0</v>
      </c>
      <c r="F22" s="18">
        <v>390</v>
      </c>
      <c r="G22" s="18"/>
      <c r="H22" s="18"/>
      <c r="I22" s="18"/>
      <c r="J22" s="18">
        <f t="shared" si="0"/>
        <v>390</v>
      </c>
      <c r="K22" s="18">
        <f t="shared" si="1"/>
        <v>0</v>
      </c>
      <c r="L22" s="18">
        <f t="shared" si="2"/>
        <v>390</v>
      </c>
      <c r="M22" s="18">
        <v>12</v>
      </c>
      <c r="N22" s="18">
        <v>1</v>
      </c>
      <c r="O22" s="21">
        <f t="shared" si="3"/>
        <v>390</v>
      </c>
    </row>
    <row r="23" spans="2:15" ht="11.25">
      <c r="B23" s="18" t="s">
        <v>75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8"/>
      <c r="O23" s="28"/>
    </row>
    <row r="24" spans="2:15" ht="11.25">
      <c r="B24" s="18" t="s">
        <v>7</v>
      </c>
      <c r="C24" s="18" t="s">
        <v>8</v>
      </c>
      <c r="D24" s="18" t="s">
        <v>9</v>
      </c>
      <c r="E24" s="18" t="s">
        <v>10</v>
      </c>
      <c r="F24" s="18" t="s">
        <v>11</v>
      </c>
      <c r="G24" s="18" t="s">
        <v>12</v>
      </c>
      <c r="H24" s="18" t="s">
        <v>13</v>
      </c>
      <c r="I24" s="18" t="s">
        <v>61</v>
      </c>
      <c r="J24" s="18" t="s">
        <v>14</v>
      </c>
      <c r="K24" s="18" t="s">
        <v>15</v>
      </c>
      <c r="L24" s="18" t="s">
        <v>2</v>
      </c>
      <c r="M24" s="18" t="s">
        <v>7</v>
      </c>
      <c r="N24" s="23" t="s">
        <v>5</v>
      </c>
      <c r="O24" s="23" t="s">
        <v>16</v>
      </c>
    </row>
    <row r="25" spans="2:15" ht="11.25">
      <c r="B25" s="18">
        <v>1</v>
      </c>
      <c r="C25" s="18" t="s">
        <v>76</v>
      </c>
      <c r="D25" s="18" t="s">
        <v>11</v>
      </c>
      <c r="E25" s="18">
        <v>500</v>
      </c>
      <c r="F25" s="18">
        <v>480</v>
      </c>
      <c r="G25" s="18"/>
      <c r="H25" s="18"/>
      <c r="I25" s="18"/>
      <c r="J25" s="18">
        <f aca="true" t="shared" si="4" ref="J25:J35">E25+F25+G25+H25+I25</f>
        <v>980</v>
      </c>
      <c r="K25" s="18">
        <f aca="true" t="shared" si="5" ref="K25:K35">MIN(E25:H25)</f>
        <v>480</v>
      </c>
      <c r="L25" s="18">
        <f aca="true" t="shared" si="6" ref="L25:L35">J25-K25</f>
        <v>500</v>
      </c>
      <c r="M25" s="18">
        <v>1</v>
      </c>
      <c r="N25" s="18">
        <v>2</v>
      </c>
      <c r="O25" s="21">
        <f>J25/N25</f>
        <v>490</v>
      </c>
    </row>
    <row r="26" spans="2:15" ht="11.25">
      <c r="B26" s="18">
        <v>1</v>
      </c>
      <c r="C26" s="18" t="s">
        <v>77</v>
      </c>
      <c r="D26" s="18" t="s">
        <v>11</v>
      </c>
      <c r="E26" s="18">
        <v>480</v>
      </c>
      <c r="F26" s="18">
        <v>500</v>
      </c>
      <c r="G26" s="18"/>
      <c r="H26" s="18"/>
      <c r="I26" s="18"/>
      <c r="J26" s="18">
        <f t="shared" si="4"/>
        <v>980</v>
      </c>
      <c r="K26" s="18">
        <f t="shared" si="5"/>
        <v>480</v>
      </c>
      <c r="L26" s="18">
        <f t="shared" si="6"/>
        <v>500</v>
      </c>
      <c r="M26" s="18">
        <v>1</v>
      </c>
      <c r="N26" s="18">
        <v>2</v>
      </c>
      <c r="O26" s="21">
        <f>J26/N26</f>
        <v>490</v>
      </c>
    </row>
    <row r="27" spans="2:15" s="54" customFormat="1" ht="11.25">
      <c r="B27" s="50">
        <v>3</v>
      </c>
      <c r="C27" s="50" t="s">
        <v>81</v>
      </c>
      <c r="D27" s="50" t="s">
        <v>68</v>
      </c>
      <c r="E27" s="50">
        <v>420</v>
      </c>
      <c r="F27" s="50">
        <v>460</v>
      </c>
      <c r="G27" s="50"/>
      <c r="H27" s="50"/>
      <c r="I27" s="50"/>
      <c r="J27" s="50">
        <f>E27+F27+G27+H27+I27</f>
        <v>880</v>
      </c>
      <c r="K27" s="50">
        <f>MIN(E27:H27)</f>
        <v>420</v>
      </c>
      <c r="L27" s="50">
        <f>J27-K27</f>
        <v>460</v>
      </c>
      <c r="M27" s="50">
        <v>3</v>
      </c>
      <c r="N27" s="50"/>
      <c r="O27" s="53">
        <f>AVERAGE(E27:I27)</f>
        <v>440</v>
      </c>
    </row>
    <row r="28" spans="2:15" ht="11.25">
      <c r="B28" s="18">
        <v>3</v>
      </c>
      <c r="C28" s="18" t="s">
        <v>78</v>
      </c>
      <c r="D28" s="18" t="s">
        <v>12</v>
      </c>
      <c r="E28" s="18">
        <v>460</v>
      </c>
      <c r="F28" s="18">
        <v>0</v>
      </c>
      <c r="G28" s="18"/>
      <c r="H28" s="18"/>
      <c r="I28" s="18"/>
      <c r="J28" s="18">
        <f t="shared" si="4"/>
        <v>460</v>
      </c>
      <c r="K28" s="18">
        <f t="shared" si="5"/>
        <v>0</v>
      </c>
      <c r="L28" s="18">
        <f t="shared" si="6"/>
        <v>460</v>
      </c>
      <c r="M28" s="18">
        <v>3</v>
      </c>
      <c r="N28" s="18">
        <v>1</v>
      </c>
      <c r="O28" s="21">
        <f>J28/N28</f>
        <v>460</v>
      </c>
    </row>
    <row r="29" spans="2:15" ht="11.25">
      <c r="B29" s="18">
        <v>5</v>
      </c>
      <c r="C29" s="18" t="s">
        <v>79</v>
      </c>
      <c r="D29" s="18" t="s">
        <v>11</v>
      </c>
      <c r="E29" s="18">
        <v>440</v>
      </c>
      <c r="F29" s="18">
        <v>0</v>
      </c>
      <c r="G29" s="18"/>
      <c r="H29" s="18"/>
      <c r="I29" s="18"/>
      <c r="J29" s="18">
        <f t="shared" si="4"/>
        <v>440</v>
      </c>
      <c r="K29" s="18">
        <f t="shared" si="5"/>
        <v>0</v>
      </c>
      <c r="L29" s="18">
        <f t="shared" si="6"/>
        <v>440</v>
      </c>
      <c r="M29" s="18">
        <v>5</v>
      </c>
      <c r="N29" s="18">
        <v>1</v>
      </c>
      <c r="O29" s="21">
        <f>J29/N29</f>
        <v>440</v>
      </c>
    </row>
    <row r="30" spans="2:15" ht="11.25">
      <c r="B30" s="18">
        <v>5</v>
      </c>
      <c r="C30" s="18" t="s">
        <v>62</v>
      </c>
      <c r="D30" s="18" t="s">
        <v>11</v>
      </c>
      <c r="E30" s="18">
        <v>400</v>
      </c>
      <c r="F30" s="18">
        <v>440</v>
      </c>
      <c r="G30" s="18"/>
      <c r="H30" s="18"/>
      <c r="I30" s="18"/>
      <c r="J30" s="18">
        <f t="shared" si="4"/>
        <v>840</v>
      </c>
      <c r="K30" s="18">
        <f t="shared" si="5"/>
        <v>400</v>
      </c>
      <c r="L30" s="18">
        <f t="shared" si="6"/>
        <v>440</v>
      </c>
      <c r="M30" s="18">
        <v>5</v>
      </c>
      <c r="N30" s="18">
        <v>2</v>
      </c>
      <c r="O30" s="21">
        <f>AVERAGE(E30:I30)</f>
        <v>420</v>
      </c>
    </row>
    <row r="31" spans="2:15" ht="11.25">
      <c r="B31" s="18">
        <v>7</v>
      </c>
      <c r="C31" s="18" t="s">
        <v>95</v>
      </c>
      <c r="D31" s="18" t="s">
        <v>11</v>
      </c>
      <c r="E31" s="23">
        <v>390</v>
      </c>
      <c r="F31" s="23">
        <v>430</v>
      </c>
      <c r="G31" s="23"/>
      <c r="H31" s="23"/>
      <c r="I31" s="23"/>
      <c r="J31" s="18">
        <f t="shared" si="4"/>
        <v>820</v>
      </c>
      <c r="K31" s="20">
        <f t="shared" si="5"/>
        <v>390</v>
      </c>
      <c r="L31" s="18">
        <f t="shared" si="6"/>
        <v>430</v>
      </c>
      <c r="M31" s="18">
        <v>7</v>
      </c>
      <c r="N31" s="18">
        <v>2</v>
      </c>
      <c r="O31" s="21">
        <f>AVERAGE(E31:I31)</f>
        <v>410</v>
      </c>
    </row>
    <row r="32" spans="2:15" ht="11.25">
      <c r="B32" s="18">
        <v>7</v>
      </c>
      <c r="C32" s="18" t="s">
        <v>80</v>
      </c>
      <c r="D32" s="18" t="s">
        <v>11</v>
      </c>
      <c r="E32" s="23">
        <v>430</v>
      </c>
      <c r="F32" s="23">
        <v>0</v>
      </c>
      <c r="G32" s="23"/>
      <c r="H32" s="23"/>
      <c r="I32" s="23"/>
      <c r="J32" s="18">
        <f t="shared" si="4"/>
        <v>430</v>
      </c>
      <c r="K32" s="20">
        <f t="shared" si="5"/>
        <v>0</v>
      </c>
      <c r="L32" s="18">
        <f t="shared" si="6"/>
        <v>430</v>
      </c>
      <c r="M32" s="18">
        <v>7</v>
      </c>
      <c r="N32" s="18">
        <v>1</v>
      </c>
      <c r="O32" s="21">
        <f>J32/N32</f>
        <v>430</v>
      </c>
    </row>
    <row r="33" spans="2:15" ht="11.25">
      <c r="B33" s="18">
        <v>9</v>
      </c>
      <c r="C33" s="18" t="s">
        <v>136</v>
      </c>
      <c r="D33" s="18" t="s">
        <v>11</v>
      </c>
      <c r="E33" s="23">
        <v>380</v>
      </c>
      <c r="F33" s="23">
        <v>420</v>
      </c>
      <c r="G33" s="23"/>
      <c r="H33" s="23"/>
      <c r="I33" s="23"/>
      <c r="J33" s="18">
        <f t="shared" si="4"/>
        <v>800</v>
      </c>
      <c r="K33" s="20">
        <f t="shared" si="5"/>
        <v>380</v>
      </c>
      <c r="L33" s="18">
        <f t="shared" si="6"/>
        <v>420</v>
      </c>
      <c r="M33" s="18">
        <v>9</v>
      </c>
      <c r="N33" s="18">
        <v>2</v>
      </c>
      <c r="O33" s="21">
        <f>AVERAGE(E33:I33)</f>
        <v>400</v>
      </c>
    </row>
    <row r="34" spans="2:15" ht="11.25">
      <c r="B34" s="18">
        <v>10</v>
      </c>
      <c r="C34" s="18" t="s">
        <v>147</v>
      </c>
      <c r="D34" s="18" t="s">
        <v>13</v>
      </c>
      <c r="E34" s="23">
        <v>370</v>
      </c>
      <c r="F34" s="23">
        <v>410</v>
      </c>
      <c r="G34" s="23"/>
      <c r="H34" s="23"/>
      <c r="I34" s="23"/>
      <c r="J34" s="18">
        <f t="shared" si="4"/>
        <v>780</v>
      </c>
      <c r="K34" s="20">
        <f t="shared" si="5"/>
        <v>370</v>
      </c>
      <c r="L34" s="18">
        <f t="shared" si="6"/>
        <v>410</v>
      </c>
      <c r="M34" s="18">
        <v>10</v>
      </c>
      <c r="N34" s="18">
        <v>2</v>
      </c>
      <c r="O34" s="21">
        <f>AVERAGE(E34:I34)</f>
        <v>390</v>
      </c>
    </row>
    <row r="35" spans="2:15" ht="11.25">
      <c r="B35" s="18">
        <v>10</v>
      </c>
      <c r="C35" s="18" t="s">
        <v>82</v>
      </c>
      <c r="D35" s="18" t="s">
        <v>12</v>
      </c>
      <c r="E35" s="23">
        <v>410</v>
      </c>
      <c r="F35" s="23">
        <v>0</v>
      </c>
      <c r="G35" s="23"/>
      <c r="H35" s="23"/>
      <c r="I35" s="23"/>
      <c r="J35" s="18">
        <f t="shared" si="4"/>
        <v>410</v>
      </c>
      <c r="K35" s="20">
        <f t="shared" si="5"/>
        <v>0</v>
      </c>
      <c r="L35" s="18">
        <f t="shared" si="6"/>
        <v>410</v>
      </c>
      <c r="M35" s="18">
        <v>10</v>
      </c>
      <c r="N35" s="18">
        <v>1</v>
      </c>
      <c r="O35" s="21">
        <f>AVERAGE(E35:I35)</f>
        <v>205</v>
      </c>
    </row>
    <row r="36" spans="2:15" ht="11.25">
      <c r="B36" s="69" t="s">
        <v>83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28"/>
      <c r="O36" s="28"/>
    </row>
    <row r="37" spans="2:15" ht="11.25">
      <c r="B37" s="23" t="s">
        <v>7</v>
      </c>
      <c r="C37" s="23" t="s">
        <v>8</v>
      </c>
      <c r="D37" s="23" t="s">
        <v>9</v>
      </c>
      <c r="E37" s="23" t="s">
        <v>10</v>
      </c>
      <c r="F37" s="23" t="s">
        <v>11</v>
      </c>
      <c r="G37" s="23" t="s">
        <v>12</v>
      </c>
      <c r="H37" s="23" t="s">
        <v>13</v>
      </c>
      <c r="I37" s="23" t="s">
        <v>61</v>
      </c>
      <c r="J37" s="23" t="s">
        <v>14</v>
      </c>
      <c r="K37" s="23" t="s">
        <v>15</v>
      </c>
      <c r="L37" s="23" t="s">
        <v>2</v>
      </c>
      <c r="M37" s="23" t="s">
        <v>7</v>
      </c>
      <c r="N37" s="23" t="s">
        <v>5</v>
      </c>
      <c r="O37" s="23" t="s">
        <v>16</v>
      </c>
    </row>
    <row r="38" spans="2:15" s="54" customFormat="1" ht="11.25">
      <c r="B38" s="52">
        <v>1</v>
      </c>
      <c r="C38" s="52" t="s">
        <v>85</v>
      </c>
      <c r="D38" s="50" t="s">
        <v>68</v>
      </c>
      <c r="E38" s="56">
        <v>460</v>
      </c>
      <c r="F38" s="56">
        <v>500</v>
      </c>
      <c r="G38" s="56"/>
      <c r="H38" s="56"/>
      <c r="I38" s="56"/>
      <c r="J38" s="52">
        <f>E38+F38+G38+H38+I38</f>
        <v>960</v>
      </c>
      <c r="K38" s="52">
        <f>MIN(E38:H38)</f>
        <v>460</v>
      </c>
      <c r="L38" s="50">
        <f>J38-K38</f>
        <v>500</v>
      </c>
      <c r="M38" s="52">
        <v>1</v>
      </c>
      <c r="N38" s="52">
        <v>2</v>
      </c>
      <c r="O38" s="53">
        <f>J38/N38</f>
        <v>480</v>
      </c>
    </row>
    <row r="39" spans="2:15" ht="11.25">
      <c r="B39" s="20">
        <v>1</v>
      </c>
      <c r="C39" s="20" t="s">
        <v>84</v>
      </c>
      <c r="D39" s="20" t="s">
        <v>12</v>
      </c>
      <c r="E39" s="30">
        <v>500</v>
      </c>
      <c r="F39" s="30">
        <v>480</v>
      </c>
      <c r="G39" s="30"/>
      <c r="H39" s="30"/>
      <c r="I39" s="30"/>
      <c r="J39" s="20">
        <f aca="true" t="shared" si="7" ref="J39:J52">E39+F39+G39+H39+I39</f>
        <v>980</v>
      </c>
      <c r="K39" s="20">
        <f aca="true" t="shared" si="8" ref="K39:K52">MIN(E39:H39)</f>
        <v>480</v>
      </c>
      <c r="L39" s="18">
        <f aca="true" t="shared" si="9" ref="L39:L52">J39-K39</f>
        <v>500</v>
      </c>
      <c r="M39" s="20">
        <v>1</v>
      </c>
      <c r="N39" s="20">
        <v>2</v>
      </c>
      <c r="O39" s="21">
        <f aca="true" t="shared" si="10" ref="O39:O52">J39/N39</f>
        <v>490</v>
      </c>
    </row>
    <row r="40" spans="2:15" s="54" customFormat="1" ht="11.25">
      <c r="B40" s="52">
        <v>3</v>
      </c>
      <c r="C40" s="52" t="s">
        <v>67</v>
      </c>
      <c r="D40" s="50" t="s">
        <v>68</v>
      </c>
      <c r="E40" s="56">
        <v>480</v>
      </c>
      <c r="F40" s="56">
        <v>460</v>
      </c>
      <c r="G40" s="56"/>
      <c r="H40" s="56"/>
      <c r="I40" s="56"/>
      <c r="J40" s="52">
        <f t="shared" si="7"/>
        <v>940</v>
      </c>
      <c r="K40" s="52">
        <f t="shared" si="8"/>
        <v>460</v>
      </c>
      <c r="L40" s="50">
        <f t="shared" si="9"/>
        <v>480</v>
      </c>
      <c r="M40" s="52">
        <v>3</v>
      </c>
      <c r="N40" s="52">
        <v>2</v>
      </c>
      <c r="O40" s="53">
        <f t="shared" si="10"/>
        <v>470</v>
      </c>
    </row>
    <row r="41" spans="2:15" ht="11.25">
      <c r="B41" s="20">
        <v>4</v>
      </c>
      <c r="C41" s="31" t="s">
        <v>70</v>
      </c>
      <c r="D41" s="20" t="s">
        <v>12</v>
      </c>
      <c r="E41" s="30">
        <v>440</v>
      </c>
      <c r="F41" s="30">
        <v>440</v>
      </c>
      <c r="G41" s="30"/>
      <c r="H41" s="30"/>
      <c r="I41" s="30"/>
      <c r="J41" s="20">
        <f t="shared" si="7"/>
        <v>880</v>
      </c>
      <c r="K41" s="20">
        <f t="shared" si="8"/>
        <v>440</v>
      </c>
      <c r="L41" s="18">
        <f t="shared" si="9"/>
        <v>440</v>
      </c>
      <c r="M41" s="20">
        <v>4</v>
      </c>
      <c r="N41" s="20">
        <v>2</v>
      </c>
      <c r="O41" s="21">
        <f t="shared" si="10"/>
        <v>440</v>
      </c>
    </row>
    <row r="42" spans="2:15" ht="11.25">
      <c r="B42" s="20">
        <v>5</v>
      </c>
      <c r="C42" s="20" t="s">
        <v>86</v>
      </c>
      <c r="D42" s="20" t="s">
        <v>13</v>
      </c>
      <c r="E42" s="30">
        <v>430</v>
      </c>
      <c r="F42" s="30">
        <v>430</v>
      </c>
      <c r="G42" s="30"/>
      <c r="H42" s="30"/>
      <c r="I42" s="30"/>
      <c r="J42" s="20">
        <f t="shared" si="7"/>
        <v>860</v>
      </c>
      <c r="K42" s="20">
        <f t="shared" si="8"/>
        <v>430</v>
      </c>
      <c r="L42" s="18">
        <f t="shared" si="9"/>
        <v>430</v>
      </c>
      <c r="M42" s="20">
        <v>5</v>
      </c>
      <c r="N42" s="20">
        <v>2</v>
      </c>
      <c r="O42" s="21">
        <f t="shared" si="10"/>
        <v>430</v>
      </c>
    </row>
    <row r="43" spans="2:15" ht="11.25">
      <c r="B43" s="20">
        <v>6</v>
      </c>
      <c r="C43" s="18" t="s">
        <v>71</v>
      </c>
      <c r="D43" s="20" t="s">
        <v>13</v>
      </c>
      <c r="E43" s="30">
        <v>420</v>
      </c>
      <c r="F43" s="30">
        <v>410</v>
      </c>
      <c r="G43" s="30"/>
      <c r="H43" s="30"/>
      <c r="I43" s="30"/>
      <c r="J43" s="20">
        <f t="shared" si="7"/>
        <v>830</v>
      </c>
      <c r="K43" s="20">
        <f t="shared" si="8"/>
        <v>410</v>
      </c>
      <c r="L43" s="18">
        <f t="shared" si="9"/>
        <v>420</v>
      </c>
      <c r="M43" s="20">
        <v>6</v>
      </c>
      <c r="N43" s="20">
        <v>2</v>
      </c>
      <c r="O43" s="21">
        <f t="shared" si="10"/>
        <v>415</v>
      </c>
    </row>
    <row r="44" spans="2:15" ht="11.25">
      <c r="B44" s="20">
        <v>6</v>
      </c>
      <c r="C44" s="31" t="s">
        <v>69</v>
      </c>
      <c r="D44" s="20" t="s">
        <v>12</v>
      </c>
      <c r="E44" s="30">
        <v>410</v>
      </c>
      <c r="F44" s="30">
        <v>420</v>
      </c>
      <c r="G44" s="30"/>
      <c r="H44" s="30"/>
      <c r="I44" s="30"/>
      <c r="J44" s="20">
        <f t="shared" si="7"/>
        <v>830</v>
      </c>
      <c r="K44" s="20">
        <f t="shared" si="8"/>
        <v>410</v>
      </c>
      <c r="L44" s="18">
        <f t="shared" si="9"/>
        <v>420</v>
      </c>
      <c r="M44" s="20">
        <v>6</v>
      </c>
      <c r="N44" s="20">
        <v>2</v>
      </c>
      <c r="O44" s="21">
        <f t="shared" si="10"/>
        <v>415</v>
      </c>
    </row>
    <row r="45" spans="2:15" ht="11.25">
      <c r="B45" s="20">
        <v>8</v>
      </c>
      <c r="C45" s="20" t="s">
        <v>87</v>
      </c>
      <c r="D45" s="20" t="s">
        <v>12</v>
      </c>
      <c r="E45" s="30">
        <v>400</v>
      </c>
      <c r="F45" s="30">
        <v>0</v>
      </c>
      <c r="G45" s="30"/>
      <c r="H45" s="30"/>
      <c r="I45" s="30"/>
      <c r="J45" s="20">
        <f t="shared" si="7"/>
        <v>400</v>
      </c>
      <c r="K45" s="20">
        <f t="shared" si="8"/>
        <v>0</v>
      </c>
      <c r="L45" s="18">
        <f t="shared" si="9"/>
        <v>400</v>
      </c>
      <c r="M45" s="20">
        <v>8</v>
      </c>
      <c r="N45" s="20">
        <v>1</v>
      </c>
      <c r="O45" s="21">
        <f t="shared" si="10"/>
        <v>400</v>
      </c>
    </row>
    <row r="46" spans="2:15" ht="11.25">
      <c r="B46" s="20">
        <v>8</v>
      </c>
      <c r="C46" s="49" t="s">
        <v>148</v>
      </c>
      <c r="D46" s="18" t="s">
        <v>131</v>
      </c>
      <c r="E46" s="30">
        <v>0</v>
      </c>
      <c r="F46" s="30">
        <v>400</v>
      </c>
      <c r="G46" s="30"/>
      <c r="H46" s="30"/>
      <c r="I46" s="30"/>
      <c r="J46" s="20">
        <f t="shared" si="7"/>
        <v>400</v>
      </c>
      <c r="K46" s="20">
        <f t="shared" si="8"/>
        <v>0</v>
      </c>
      <c r="L46" s="18">
        <f t="shared" si="9"/>
        <v>400</v>
      </c>
      <c r="M46" s="20">
        <v>8</v>
      </c>
      <c r="N46" s="20">
        <v>1</v>
      </c>
      <c r="O46" s="21">
        <f t="shared" si="10"/>
        <v>400</v>
      </c>
    </row>
    <row r="47" spans="2:15" s="54" customFormat="1" ht="11.25">
      <c r="B47" s="52">
        <v>10</v>
      </c>
      <c r="C47" s="50" t="s">
        <v>149</v>
      </c>
      <c r="D47" s="50" t="s">
        <v>68</v>
      </c>
      <c r="E47" s="56">
        <v>0</v>
      </c>
      <c r="F47" s="56">
        <v>395</v>
      </c>
      <c r="G47" s="56"/>
      <c r="H47" s="56"/>
      <c r="I47" s="56"/>
      <c r="J47" s="52">
        <f t="shared" si="7"/>
        <v>395</v>
      </c>
      <c r="K47" s="52">
        <f t="shared" si="8"/>
        <v>0</v>
      </c>
      <c r="L47" s="50">
        <f t="shared" si="9"/>
        <v>395</v>
      </c>
      <c r="M47" s="52">
        <v>10</v>
      </c>
      <c r="N47" s="52">
        <v>1</v>
      </c>
      <c r="O47" s="53">
        <f t="shared" si="10"/>
        <v>395</v>
      </c>
    </row>
    <row r="48" spans="2:15" ht="11.25">
      <c r="B48" s="20">
        <v>10</v>
      </c>
      <c r="C48" s="20" t="s">
        <v>88</v>
      </c>
      <c r="D48" s="20" t="s">
        <v>12</v>
      </c>
      <c r="E48" s="30">
        <v>395</v>
      </c>
      <c r="F48" s="30">
        <v>0</v>
      </c>
      <c r="G48" s="30"/>
      <c r="H48" s="30"/>
      <c r="I48" s="30"/>
      <c r="J48" s="20">
        <f t="shared" si="7"/>
        <v>395</v>
      </c>
      <c r="K48" s="20">
        <f t="shared" si="8"/>
        <v>0</v>
      </c>
      <c r="L48" s="18">
        <f t="shared" si="9"/>
        <v>395</v>
      </c>
      <c r="M48" s="20">
        <v>10</v>
      </c>
      <c r="N48" s="20">
        <v>1</v>
      </c>
      <c r="O48" s="21">
        <f t="shared" si="10"/>
        <v>395</v>
      </c>
    </row>
    <row r="49" spans="2:15" s="54" customFormat="1" ht="11.25">
      <c r="B49" s="52">
        <v>11</v>
      </c>
      <c r="C49" s="57" t="s">
        <v>89</v>
      </c>
      <c r="D49" s="50" t="s">
        <v>68</v>
      </c>
      <c r="E49" s="56">
        <v>390</v>
      </c>
      <c r="F49" s="56">
        <v>0</v>
      </c>
      <c r="G49" s="56"/>
      <c r="H49" s="56"/>
      <c r="I49" s="56"/>
      <c r="J49" s="52">
        <f>E49+F49+G49+H49+I49</f>
        <v>390</v>
      </c>
      <c r="K49" s="52">
        <f>MIN(E49:H49)</f>
        <v>0</v>
      </c>
      <c r="L49" s="50">
        <f>J49-K49</f>
        <v>390</v>
      </c>
      <c r="M49" s="52">
        <v>11</v>
      </c>
      <c r="N49" s="52">
        <v>1</v>
      </c>
      <c r="O49" s="53">
        <f>J49/N49</f>
        <v>390</v>
      </c>
    </row>
    <row r="50" spans="2:15" ht="11.25">
      <c r="B50" s="20">
        <v>11</v>
      </c>
      <c r="C50" s="18" t="s">
        <v>150</v>
      </c>
      <c r="D50" s="20" t="s">
        <v>131</v>
      </c>
      <c r="E50" s="30">
        <v>0</v>
      </c>
      <c r="F50" s="30">
        <v>390</v>
      </c>
      <c r="G50" s="30"/>
      <c r="H50" s="30"/>
      <c r="I50" s="30"/>
      <c r="J50" s="20">
        <f t="shared" si="7"/>
        <v>390</v>
      </c>
      <c r="K50" s="20">
        <f t="shared" si="8"/>
        <v>0</v>
      </c>
      <c r="L50" s="18">
        <f t="shared" si="9"/>
        <v>390</v>
      </c>
      <c r="M50" s="20">
        <v>11</v>
      </c>
      <c r="N50" s="20">
        <v>1</v>
      </c>
      <c r="O50" s="21">
        <f t="shared" si="10"/>
        <v>390</v>
      </c>
    </row>
    <row r="51" spans="2:15" s="54" customFormat="1" ht="11.25">
      <c r="B51" s="52">
        <v>13</v>
      </c>
      <c r="C51" s="52" t="s">
        <v>163</v>
      </c>
      <c r="D51" s="50" t="s">
        <v>68</v>
      </c>
      <c r="E51" s="56">
        <v>385</v>
      </c>
      <c r="F51" s="56">
        <v>385</v>
      </c>
      <c r="G51" s="56"/>
      <c r="H51" s="56"/>
      <c r="I51" s="56"/>
      <c r="J51" s="52">
        <f t="shared" si="7"/>
        <v>770</v>
      </c>
      <c r="K51" s="52">
        <f t="shared" si="8"/>
        <v>385</v>
      </c>
      <c r="L51" s="50">
        <f t="shared" si="9"/>
        <v>385</v>
      </c>
      <c r="M51" s="52">
        <v>13</v>
      </c>
      <c r="N51" s="52">
        <v>2</v>
      </c>
      <c r="O51" s="53">
        <f t="shared" si="10"/>
        <v>385</v>
      </c>
    </row>
    <row r="52" spans="2:15" ht="11.25">
      <c r="B52" s="20">
        <v>14</v>
      </c>
      <c r="C52" s="20" t="s">
        <v>90</v>
      </c>
      <c r="D52" s="20" t="s">
        <v>11</v>
      </c>
      <c r="E52" s="30">
        <v>380</v>
      </c>
      <c r="F52" s="30">
        <v>380</v>
      </c>
      <c r="G52" s="30"/>
      <c r="H52" s="30"/>
      <c r="I52" s="30"/>
      <c r="J52" s="20">
        <f t="shared" si="7"/>
        <v>760</v>
      </c>
      <c r="K52" s="20">
        <f t="shared" si="8"/>
        <v>380</v>
      </c>
      <c r="L52" s="18">
        <f t="shared" si="9"/>
        <v>380</v>
      </c>
      <c r="M52" s="20">
        <v>14</v>
      </c>
      <c r="N52" s="20">
        <v>2</v>
      </c>
      <c r="O52" s="21">
        <f t="shared" si="10"/>
        <v>380</v>
      </c>
    </row>
    <row r="53" spans="2:15" ht="11.25">
      <c r="B53" s="69" t="s">
        <v>91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28"/>
      <c r="O53" s="21"/>
    </row>
    <row r="54" spans="2:15" ht="11.25">
      <c r="B54" s="23" t="s">
        <v>7</v>
      </c>
      <c r="C54" s="23" t="s">
        <v>8</v>
      </c>
      <c r="D54" s="23" t="s">
        <v>9</v>
      </c>
      <c r="E54" s="23" t="s">
        <v>10</v>
      </c>
      <c r="F54" s="23" t="s">
        <v>11</v>
      </c>
      <c r="G54" s="23" t="s">
        <v>12</v>
      </c>
      <c r="H54" s="23" t="s">
        <v>13</v>
      </c>
      <c r="I54" s="23" t="s">
        <v>61</v>
      </c>
      <c r="J54" s="23" t="s">
        <v>14</v>
      </c>
      <c r="K54" s="23" t="s">
        <v>15</v>
      </c>
      <c r="L54" s="23" t="s">
        <v>2</v>
      </c>
      <c r="M54" s="23" t="s">
        <v>7</v>
      </c>
      <c r="N54" s="23" t="s">
        <v>5</v>
      </c>
      <c r="O54" s="23" t="s">
        <v>16</v>
      </c>
    </row>
    <row r="55" spans="2:15" ht="11.25">
      <c r="B55" s="18">
        <v>1</v>
      </c>
      <c r="C55" s="18" t="s">
        <v>92</v>
      </c>
      <c r="D55" s="18" t="s">
        <v>12</v>
      </c>
      <c r="E55" s="23">
        <v>500</v>
      </c>
      <c r="F55" s="23">
        <v>0</v>
      </c>
      <c r="G55" s="23"/>
      <c r="H55" s="23"/>
      <c r="I55" s="23"/>
      <c r="J55" s="18">
        <f aca="true" t="shared" si="11" ref="J55:J72">E55+F55+G55+H55+I55</f>
        <v>500</v>
      </c>
      <c r="K55" s="20">
        <f aca="true" t="shared" si="12" ref="K55:K72">MIN(E55:H55)</f>
        <v>0</v>
      </c>
      <c r="L55" s="18">
        <f aca="true" t="shared" si="13" ref="L55:L72">J55-K55</f>
        <v>500</v>
      </c>
      <c r="M55" s="18">
        <v>1</v>
      </c>
      <c r="N55" s="18">
        <v>1</v>
      </c>
      <c r="O55" s="21">
        <f aca="true" t="shared" si="14" ref="O55:O72">J55/N55</f>
        <v>500</v>
      </c>
    </row>
    <row r="56" spans="2:15" ht="11.25">
      <c r="B56" s="18">
        <v>1</v>
      </c>
      <c r="C56" s="18" t="s">
        <v>77</v>
      </c>
      <c r="D56" s="18" t="s">
        <v>11</v>
      </c>
      <c r="E56" s="23">
        <v>440</v>
      </c>
      <c r="F56" s="23">
        <v>500</v>
      </c>
      <c r="G56" s="23"/>
      <c r="H56" s="23"/>
      <c r="I56" s="23"/>
      <c r="J56" s="18">
        <f t="shared" si="11"/>
        <v>940</v>
      </c>
      <c r="K56" s="20">
        <f t="shared" si="12"/>
        <v>440</v>
      </c>
      <c r="L56" s="18">
        <f t="shared" si="13"/>
        <v>500</v>
      </c>
      <c r="M56" s="18">
        <v>1</v>
      </c>
      <c r="N56" s="18">
        <v>2</v>
      </c>
      <c r="O56" s="21">
        <f t="shared" si="14"/>
        <v>470</v>
      </c>
    </row>
    <row r="57" spans="2:15" ht="11.25">
      <c r="B57" s="18">
        <v>3</v>
      </c>
      <c r="C57" s="18" t="s">
        <v>93</v>
      </c>
      <c r="D57" s="18" t="s">
        <v>11</v>
      </c>
      <c r="E57" s="23">
        <v>480</v>
      </c>
      <c r="F57" s="23">
        <v>480</v>
      </c>
      <c r="G57" s="23"/>
      <c r="H57" s="23"/>
      <c r="I57" s="23"/>
      <c r="J57" s="18">
        <f t="shared" si="11"/>
        <v>960</v>
      </c>
      <c r="K57" s="20">
        <f t="shared" si="12"/>
        <v>480</v>
      </c>
      <c r="L57" s="18">
        <f t="shared" si="13"/>
        <v>480</v>
      </c>
      <c r="M57" s="18">
        <v>3</v>
      </c>
      <c r="N57" s="18">
        <v>2</v>
      </c>
      <c r="O57" s="21">
        <f t="shared" si="14"/>
        <v>480</v>
      </c>
    </row>
    <row r="58" spans="2:15" ht="11.25">
      <c r="B58" s="18">
        <v>4</v>
      </c>
      <c r="C58" s="18" t="s">
        <v>94</v>
      </c>
      <c r="D58" s="18" t="s">
        <v>11</v>
      </c>
      <c r="E58" s="23">
        <v>460</v>
      </c>
      <c r="F58" s="23">
        <v>0</v>
      </c>
      <c r="G58" s="23"/>
      <c r="H58" s="23"/>
      <c r="I58" s="23"/>
      <c r="J58" s="18">
        <f t="shared" si="11"/>
        <v>460</v>
      </c>
      <c r="K58" s="20">
        <f t="shared" si="12"/>
        <v>0</v>
      </c>
      <c r="L58" s="18">
        <f t="shared" si="13"/>
        <v>460</v>
      </c>
      <c r="M58" s="18">
        <v>4</v>
      </c>
      <c r="N58" s="18">
        <v>1</v>
      </c>
      <c r="O58" s="21">
        <f t="shared" si="14"/>
        <v>460</v>
      </c>
    </row>
    <row r="59" spans="2:15" ht="11.25">
      <c r="B59" s="18">
        <v>4</v>
      </c>
      <c r="C59" s="20" t="s">
        <v>96</v>
      </c>
      <c r="D59" s="18" t="s">
        <v>12</v>
      </c>
      <c r="E59" s="23">
        <v>410</v>
      </c>
      <c r="F59" s="23">
        <v>460</v>
      </c>
      <c r="G59" s="23"/>
      <c r="H59" s="23"/>
      <c r="I59" s="23"/>
      <c r="J59" s="18">
        <f t="shared" si="11"/>
        <v>870</v>
      </c>
      <c r="K59" s="20">
        <f t="shared" si="12"/>
        <v>410</v>
      </c>
      <c r="L59" s="18">
        <f t="shared" si="13"/>
        <v>460</v>
      </c>
      <c r="M59" s="18">
        <v>4</v>
      </c>
      <c r="N59" s="18">
        <v>2</v>
      </c>
      <c r="O59" s="21">
        <f t="shared" si="14"/>
        <v>435</v>
      </c>
    </row>
    <row r="60" spans="2:15" ht="11.25">
      <c r="B60" s="18">
        <v>6</v>
      </c>
      <c r="C60" s="20" t="s">
        <v>147</v>
      </c>
      <c r="D60" s="20" t="s">
        <v>13</v>
      </c>
      <c r="E60" s="23">
        <v>0</v>
      </c>
      <c r="F60" s="23">
        <v>440</v>
      </c>
      <c r="G60" s="23"/>
      <c r="H60" s="23"/>
      <c r="I60" s="23"/>
      <c r="J60" s="18">
        <f t="shared" si="11"/>
        <v>440</v>
      </c>
      <c r="K60" s="20">
        <f t="shared" si="12"/>
        <v>0</v>
      </c>
      <c r="L60" s="18">
        <f t="shared" si="13"/>
        <v>440</v>
      </c>
      <c r="M60" s="18">
        <v>6</v>
      </c>
      <c r="N60" s="18">
        <v>1</v>
      </c>
      <c r="O60" s="21">
        <f t="shared" si="14"/>
        <v>440</v>
      </c>
    </row>
    <row r="61" spans="2:15" ht="11.25">
      <c r="B61" s="18">
        <v>7</v>
      </c>
      <c r="C61" s="18" t="s">
        <v>79</v>
      </c>
      <c r="D61" s="18" t="s">
        <v>11</v>
      </c>
      <c r="E61" s="23">
        <v>430</v>
      </c>
      <c r="F61" s="23">
        <v>0</v>
      </c>
      <c r="G61" s="23"/>
      <c r="H61" s="23"/>
      <c r="I61" s="23"/>
      <c r="J61" s="18">
        <f t="shared" si="11"/>
        <v>430</v>
      </c>
      <c r="K61" s="20">
        <f t="shared" si="12"/>
        <v>0</v>
      </c>
      <c r="L61" s="18">
        <f t="shared" si="13"/>
        <v>430</v>
      </c>
      <c r="M61" s="18">
        <v>7</v>
      </c>
      <c r="N61" s="18">
        <v>1</v>
      </c>
      <c r="O61" s="21">
        <f t="shared" si="14"/>
        <v>430</v>
      </c>
    </row>
    <row r="62" spans="2:15" ht="11.25">
      <c r="B62" s="18">
        <v>7</v>
      </c>
      <c r="C62" s="18" t="s">
        <v>95</v>
      </c>
      <c r="D62" s="18" t="s">
        <v>11</v>
      </c>
      <c r="E62" s="23">
        <v>420</v>
      </c>
      <c r="F62" s="23">
        <v>430</v>
      </c>
      <c r="G62" s="23"/>
      <c r="H62" s="23"/>
      <c r="I62" s="23"/>
      <c r="J62" s="18">
        <f t="shared" si="11"/>
        <v>850</v>
      </c>
      <c r="K62" s="20">
        <f t="shared" si="12"/>
        <v>420</v>
      </c>
      <c r="L62" s="18">
        <f t="shared" si="13"/>
        <v>430</v>
      </c>
      <c r="M62" s="18">
        <v>7</v>
      </c>
      <c r="N62" s="18">
        <v>2</v>
      </c>
      <c r="O62" s="21">
        <f t="shared" si="14"/>
        <v>425</v>
      </c>
    </row>
    <row r="63" spans="2:21" s="54" customFormat="1" ht="12.75">
      <c r="B63" s="50">
        <v>9</v>
      </c>
      <c r="C63" s="50" t="s">
        <v>151</v>
      </c>
      <c r="D63" s="52" t="s">
        <v>68</v>
      </c>
      <c r="E63" s="51">
        <v>355</v>
      </c>
      <c r="F63" s="51">
        <v>420</v>
      </c>
      <c r="G63" s="51"/>
      <c r="H63" s="51"/>
      <c r="I63" s="51"/>
      <c r="J63" s="50">
        <f t="shared" si="11"/>
        <v>775</v>
      </c>
      <c r="K63" s="52">
        <f t="shared" si="12"/>
        <v>355</v>
      </c>
      <c r="L63" s="50">
        <f t="shared" si="13"/>
        <v>420</v>
      </c>
      <c r="M63" s="50">
        <v>9</v>
      </c>
      <c r="N63" s="50">
        <v>2</v>
      </c>
      <c r="O63" s="53">
        <f t="shared" si="14"/>
        <v>387.5</v>
      </c>
      <c r="T63" s="58"/>
      <c r="U63" s="58"/>
    </row>
    <row r="64" spans="2:21" ht="12.75">
      <c r="B64" s="18">
        <v>10</v>
      </c>
      <c r="C64" s="20" t="s">
        <v>136</v>
      </c>
      <c r="D64" s="18" t="s">
        <v>11</v>
      </c>
      <c r="E64" s="23">
        <v>0</v>
      </c>
      <c r="F64" s="23">
        <v>410</v>
      </c>
      <c r="G64" s="23"/>
      <c r="H64" s="23"/>
      <c r="I64" s="23"/>
      <c r="J64" s="18">
        <f t="shared" si="11"/>
        <v>410</v>
      </c>
      <c r="K64" s="20">
        <f t="shared" si="12"/>
        <v>0</v>
      </c>
      <c r="L64" s="18">
        <f t="shared" si="13"/>
        <v>410</v>
      </c>
      <c r="M64" s="18">
        <v>10</v>
      </c>
      <c r="N64" s="18">
        <v>1</v>
      </c>
      <c r="O64" s="21">
        <f t="shared" si="14"/>
        <v>410</v>
      </c>
      <c r="T64"/>
      <c r="U64"/>
    </row>
    <row r="65" spans="2:21" s="54" customFormat="1" ht="12.75">
      <c r="B65" s="50">
        <v>11</v>
      </c>
      <c r="C65" s="52" t="s">
        <v>120</v>
      </c>
      <c r="D65" s="52" t="s">
        <v>68</v>
      </c>
      <c r="E65" s="51">
        <v>375</v>
      </c>
      <c r="F65" s="51">
        <v>400</v>
      </c>
      <c r="G65" s="51"/>
      <c r="H65" s="51"/>
      <c r="I65" s="51"/>
      <c r="J65" s="50">
        <f>E65+F65+G65+H65+I65</f>
        <v>775</v>
      </c>
      <c r="K65" s="52">
        <f>MIN(E65:H65)</f>
        <v>375</v>
      </c>
      <c r="L65" s="50">
        <f>J65-K65</f>
        <v>400</v>
      </c>
      <c r="M65" s="50">
        <v>11</v>
      </c>
      <c r="N65" s="50">
        <v>2</v>
      </c>
      <c r="O65" s="53">
        <f>J65/N65</f>
        <v>387.5</v>
      </c>
      <c r="T65" s="58"/>
      <c r="U65" s="58"/>
    </row>
    <row r="66" spans="2:21" ht="12.75">
      <c r="B66" s="18">
        <v>11</v>
      </c>
      <c r="C66" s="20" t="s">
        <v>82</v>
      </c>
      <c r="D66" s="18" t="s">
        <v>12</v>
      </c>
      <c r="E66" s="23">
        <v>400</v>
      </c>
      <c r="F66" s="23">
        <v>0</v>
      </c>
      <c r="G66" s="23"/>
      <c r="H66" s="23"/>
      <c r="I66" s="23"/>
      <c r="J66" s="18">
        <f t="shared" si="11"/>
        <v>400</v>
      </c>
      <c r="K66" s="20">
        <f t="shared" si="12"/>
        <v>0</v>
      </c>
      <c r="L66" s="18">
        <f t="shared" si="13"/>
        <v>400</v>
      </c>
      <c r="M66" s="18">
        <v>11</v>
      </c>
      <c r="N66" s="18">
        <v>1</v>
      </c>
      <c r="O66" s="21">
        <f t="shared" si="14"/>
        <v>400</v>
      </c>
      <c r="T66"/>
      <c r="U66"/>
    </row>
    <row r="67" spans="2:22" s="54" customFormat="1" ht="12.75">
      <c r="B67" s="50">
        <v>13</v>
      </c>
      <c r="C67" s="50" t="s">
        <v>81</v>
      </c>
      <c r="D67" s="52" t="s">
        <v>68</v>
      </c>
      <c r="E67" s="51">
        <v>370</v>
      </c>
      <c r="F67" s="51">
        <v>395</v>
      </c>
      <c r="G67" s="51"/>
      <c r="H67" s="51"/>
      <c r="I67" s="51"/>
      <c r="J67" s="50">
        <f>E67+F67+G67+H67+I67</f>
        <v>765</v>
      </c>
      <c r="K67" s="52">
        <f>MIN(E67:H67)</f>
        <v>370</v>
      </c>
      <c r="L67" s="50">
        <f>J67-K67</f>
        <v>395</v>
      </c>
      <c r="M67" s="50">
        <v>13</v>
      </c>
      <c r="N67" s="50">
        <v>2</v>
      </c>
      <c r="O67" s="53">
        <f>J67/N67</f>
        <v>382.5</v>
      </c>
      <c r="S67" s="58"/>
      <c r="T67" s="58"/>
      <c r="U67" s="58"/>
      <c r="V67" s="58"/>
    </row>
    <row r="68" spans="2:22" ht="12.75">
      <c r="B68" s="18">
        <v>13</v>
      </c>
      <c r="C68" s="20" t="s">
        <v>78</v>
      </c>
      <c r="D68" s="18" t="s">
        <v>12</v>
      </c>
      <c r="E68" s="23">
        <v>395</v>
      </c>
      <c r="F68" s="23">
        <v>0</v>
      </c>
      <c r="G68" s="23"/>
      <c r="H68" s="23"/>
      <c r="I68" s="23"/>
      <c r="J68" s="18">
        <f t="shared" si="11"/>
        <v>395</v>
      </c>
      <c r="K68" s="20">
        <f t="shared" si="12"/>
        <v>0</v>
      </c>
      <c r="L68" s="18">
        <f t="shared" si="13"/>
        <v>395</v>
      </c>
      <c r="M68" s="18">
        <v>13</v>
      </c>
      <c r="N68" s="18">
        <v>1</v>
      </c>
      <c r="O68" s="21">
        <f t="shared" si="14"/>
        <v>395</v>
      </c>
      <c r="S68"/>
      <c r="T68"/>
      <c r="U68"/>
      <c r="V68"/>
    </row>
    <row r="69" spans="2:22" s="54" customFormat="1" ht="12.75">
      <c r="B69" s="50">
        <v>15</v>
      </c>
      <c r="C69" s="50" t="s">
        <v>98</v>
      </c>
      <c r="D69" s="52" t="s">
        <v>68</v>
      </c>
      <c r="E69" s="51">
        <v>383</v>
      </c>
      <c r="F69" s="51">
        <v>390</v>
      </c>
      <c r="G69" s="51"/>
      <c r="H69" s="51"/>
      <c r="I69" s="51"/>
      <c r="J69" s="50">
        <f>E69+F69+G69+H69+I69</f>
        <v>773</v>
      </c>
      <c r="K69" s="52">
        <f>MIN(E69:H69)</f>
        <v>383</v>
      </c>
      <c r="L69" s="50">
        <f>J69-K69</f>
        <v>390</v>
      </c>
      <c r="M69" s="50">
        <v>15</v>
      </c>
      <c r="N69" s="50">
        <v>2</v>
      </c>
      <c r="O69" s="53">
        <f>J69/N69</f>
        <v>386.5</v>
      </c>
      <c r="S69" s="58"/>
      <c r="T69" s="58"/>
      <c r="U69" s="58"/>
      <c r="V69" s="58"/>
    </row>
    <row r="70" spans="2:22" ht="12.75">
      <c r="B70" s="18">
        <v>15</v>
      </c>
      <c r="C70" s="20" t="s">
        <v>97</v>
      </c>
      <c r="D70" s="20" t="s">
        <v>11</v>
      </c>
      <c r="E70" s="23">
        <v>390</v>
      </c>
      <c r="F70" s="23">
        <v>0</v>
      </c>
      <c r="G70" s="23"/>
      <c r="H70" s="23"/>
      <c r="I70" s="23"/>
      <c r="J70" s="18">
        <f t="shared" si="11"/>
        <v>390</v>
      </c>
      <c r="K70" s="20">
        <f t="shared" si="12"/>
        <v>0</v>
      </c>
      <c r="L70" s="18">
        <f t="shared" si="13"/>
        <v>390</v>
      </c>
      <c r="M70" s="18">
        <v>15</v>
      </c>
      <c r="N70" s="18">
        <v>1</v>
      </c>
      <c r="O70" s="21">
        <f t="shared" si="14"/>
        <v>390</v>
      </c>
      <c r="S70"/>
      <c r="T70"/>
      <c r="U70"/>
      <c r="V70"/>
    </row>
    <row r="71" spans="2:22" s="54" customFormat="1" ht="12.75">
      <c r="B71" s="50">
        <v>17</v>
      </c>
      <c r="C71" s="52" t="s">
        <v>99</v>
      </c>
      <c r="D71" s="52" t="s">
        <v>68</v>
      </c>
      <c r="E71" s="51">
        <v>383</v>
      </c>
      <c r="F71" s="51">
        <v>385</v>
      </c>
      <c r="G71" s="51"/>
      <c r="H71" s="51"/>
      <c r="I71" s="51"/>
      <c r="J71" s="50">
        <f t="shared" si="11"/>
        <v>768</v>
      </c>
      <c r="K71" s="52">
        <f t="shared" si="12"/>
        <v>383</v>
      </c>
      <c r="L71" s="50">
        <f t="shared" si="13"/>
        <v>385</v>
      </c>
      <c r="M71" s="50">
        <v>17</v>
      </c>
      <c r="N71" s="50">
        <v>2</v>
      </c>
      <c r="O71" s="53">
        <f t="shared" si="14"/>
        <v>384</v>
      </c>
      <c r="S71" s="58"/>
      <c r="T71" s="58"/>
      <c r="U71" s="58"/>
      <c r="V71" s="58"/>
    </row>
    <row r="72" spans="2:22" ht="12.75">
      <c r="B72" s="18">
        <v>18</v>
      </c>
      <c r="C72" s="20" t="s">
        <v>160</v>
      </c>
      <c r="D72" s="20" t="s">
        <v>13</v>
      </c>
      <c r="E72" s="23">
        <v>350</v>
      </c>
      <c r="F72" s="23">
        <v>0</v>
      </c>
      <c r="G72" s="23"/>
      <c r="H72" s="23"/>
      <c r="I72" s="23"/>
      <c r="J72" s="18">
        <f t="shared" si="11"/>
        <v>350</v>
      </c>
      <c r="K72" s="20">
        <f t="shared" si="12"/>
        <v>0</v>
      </c>
      <c r="L72" s="18">
        <f t="shared" si="13"/>
        <v>350</v>
      </c>
      <c r="M72" s="18">
        <v>18</v>
      </c>
      <c r="N72" s="18">
        <v>1</v>
      </c>
      <c r="O72" s="21">
        <f t="shared" si="14"/>
        <v>350</v>
      </c>
      <c r="S72"/>
      <c r="T72"/>
      <c r="U72"/>
      <c r="V72"/>
    </row>
    <row r="73" spans="2:15" ht="11.2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28"/>
      <c r="O73" s="28"/>
    </row>
    <row r="74" spans="2:15" ht="11.25">
      <c r="B74" s="23" t="s">
        <v>7</v>
      </c>
      <c r="C74" s="23" t="s">
        <v>8</v>
      </c>
      <c r="D74" s="23" t="s">
        <v>9</v>
      </c>
      <c r="E74" s="23" t="s">
        <v>10</v>
      </c>
      <c r="F74" s="23" t="s">
        <v>11</v>
      </c>
      <c r="G74" s="23" t="s">
        <v>12</v>
      </c>
      <c r="H74" s="23" t="s">
        <v>13</v>
      </c>
      <c r="I74" s="23" t="s">
        <v>61</v>
      </c>
      <c r="J74" s="23" t="s">
        <v>14</v>
      </c>
      <c r="K74" s="23" t="s">
        <v>15</v>
      </c>
      <c r="L74" s="23" t="s">
        <v>2</v>
      </c>
      <c r="M74" s="23" t="s">
        <v>7</v>
      </c>
      <c r="N74" s="23" t="s">
        <v>5</v>
      </c>
      <c r="O74" s="23" t="s">
        <v>16</v>
      </c>
    </row>
    <row r="75" spans="2:15" ht="11.25">
      <c r="B75" s="18">
        <v>1</v>
      </c>
      <c r="C75" s="18" t="s">
        <v>100</v>
      </c>
      <c r="D75" s="18" t="s">
        <v>12</v>
      </c>
      <c r="E75" s="23">
        <v>500</v>
      </c>
      <c r="F75" s="23">
        <v>500</v>
      </c>
      <c r="G75" s="23"/>
      <c r="H75" s="23"/>
      <c r="I75" s="23"/>
      <c r="J75" s="18">
        <f aca="true" t="shared" si="15" ref="J75:J107">E75+F75+G75+H75+I75</f>
        <v>1000</v>
      </c>
      <c r="K75" s="20">
        <f aca="true" t="shared" si="16" ref="K75:K106">MIN(E75:H75)</f>
        <v>500</v>
      </c>
      <c r="L75" s="18">
        <f aca="true" t="shared" si="17" ref="L75:L106">J75-K75</f>
        <v>500</v>
      </c>
      <c r="M75" s="18">
        <v>1</v>
      </c>
      <c r="N75" s="18">
        <v>2</v>
      </c>
      <c r="O75" s="21">
        <f aca="true" t="shared" si="18" ref="O75:O106">J75/N75</f>
        <v>500</v>
      </c>
    </row>
    <row r="76" spans="2:15" ht="11.25">
      <c r="B76" s="18">
        <v>2</v>
      </c>
      <c r="C76" s="18" t="s">
        <v>101</v>
      </c>
      <c r="D76" s="18" t="s">
        <v>12</v>
      </c>
      <c r="E76" s="23">
        <v>480</v>
      </c>
      <c r="F76" s="23">
        <v>480</v>
      </c>
      <c r="G76" s="23"/>
      <c r="H76" s="23"/>
      <c r="I76" s="23"/>
      <c r="J76" s="18">
        <f t="shared" si="15"/>
        <v>960</v>
      </c>
      <c r="K76" s="20">
        <f t="shared" si="16"/>
        <v>480</v>
      </c>
      <c r="L76" s="18">
        <f t="shared" si="17"/>
        <v>480</v>
      </c>
      <c r="M76" s="18">
        <v>2</v>
      </c>
      <c r="N76" s="18">
        <v>2</v>
      </c>
      <c r="O76" s="21">
        <f t="shared" si="18"/>
        <v>480</v>
      </c>
    </row>
    <row r="77" spans="2:15" ht="11.25">
      <c r="B77" s="18">
        <v>3</v>
      </c>
      <c r="C77" s="18" t="s">
        <v>102</v>
      </c>
      <c r="D77" s="18" t="s">
        <v>12</v>
      </c>
      <c r="E77" s="23">
        <v>460</v>
      </c>
      <c r="F77" s="23">
        <v>460</v>
      </c>
      <c r="G77" s="23"/>
      <c r="H77" s="23"/>
      <c r="I77" s="23"/>
      <c r="J77" s="18">
        <f t="shared" si="15"/>
        <v>920</v>
      </c>
      <c r="K77" s="20">
        <f t="shared" si="16"/>
        <v>460</v>
      </c>
      <c r="L77" s="18">
        <f t="shared" si="17"/>
        <v>460</v>
      </c>
      <c r="M77" s="18">
        <v>3</v>
      </c>
      <c r="N77" s="18">
        <v>2</v>
      </c>
      <c r="O77" s="21">
        <f t="shared" si="18"/>
        <v>460</v>
      </c>
    </row>
    <row r="78" spans="2:15" ht="11.25">
      <c r="B78" s="18">
        <v>4</v>
      </c>
      <c r="C78" s="18" t="s">
        <v>84</v>
      </c>
      <c r="D78" s="18" t="s">
        <v>12</v>
      </c>
      <c r="E78" s="23">
        <v>440</v>
      </c>
      <c r="F78" s="23">
        <v>400</v>
      </c>
      <c r="G78" s="23"/>
      <c r="H78" s="23"/>
      <c r="I78" s="23"/>
      <c r="J78" s="18">
        <f t="shared" si="15"/>
        <v>840</v>
      </c>
      <c r="K78" s="20">
        <f t="shared" si="16"/>
        <v>400</v>
      </c>
      <c r="L78" s="18">
        <f t="shared" si="17"/>
        <v>440</v>
      </c>
      <c r="M78" s="18">
        <v>4</v>
      </c>
      <c r="N78" s="18">
        <v>2</v>
      </c>
      <c r="O78" s="21">
        <f t="shared" si="18"/>
        <v>420</v>
      </c>
    </row>
    <row r="79" spans="2:15" ht="11.25">
      <c r="B79" s="18">
        <v>4</v>
      </c>
      <c r="C79" s="18" t="s">
        <v>103</v>
      </c>
      <c r="D79" s="18" t="s">
        <v>13</v>
      </c>
      <c r="E79" s="23">
        <v>430</v>
      </c>
      <c r="F79" s="23">
        <v>440</v>
      </c>
      <c r="G79" s="23"/>
      <c r="H79" s="23"/>
      <c r="I79" s="23"/>
      <c r="J79" s="18">
        <f t="shared" si="15"/>
        <v>870</v>
      </c>
      <c r="K79" s="20">
        <f t="shared" si="16"/>
        <v>430</v>
      </c>
      <c r="L79" s="18">
        <f t="shared" si="17"/>
        <v>440</v>
      </c>
      <c r="M79" s="18">
        <v>4</v>
      </c>
      <c r="N79" s="18">
        <v>2</v>
      </c>
      <c r="O79" s="21">
        <f t="shared" si="18"/>
        <v>435</v>
      </c>
    </row>
    <row r="80" spans="2:15" ht="11.25">
      <c r="B80" s="18">
        <v>6</v>
      </c>
      <c r="C80" s="18" t="s">
        <v>104</v>
      </c>
      <c r="D80" s="18" t="s">
        <v>11</v>
      </c>
      <c r="E80" s="23">
        <v>420</v>
      </c>
      <c r="F80" s="23">
        <v>430</v>
      </c>
      <c r="G80" s="23"/>
      <c r="H80" s="23"/>
      <c r="I80" s="23"/>
      <c r="J80" s="18">
        <f t="shared" si="15"/>
        <v>850</v>
      </c>
      <c r="K80" s="20">
        <f t="shared" si="16"/>
        <v>420</v>
      </c>
      <c r="L80" s="18">
        <f t="shared" si="17"/>
        <v>430</v>
      </c>
      <c r="M80" s="18">
        <v>6</v>
      </c>
      <c r="N80" s="18">
        <v>2</v>
      </c>
      <c r="O80" s="21">
        <f t="shared" si="18"/>
        <v>425</v>
      </c>
    </row>
    <row r="81" spans="2:15" ht="11.25">
      <c r="B81" s="18">
        <v>7</v>
      </c>
      <c r="C81" s="18" t="s">
        <v>109</v>
      </c>
      <c r="D81" s="18" t="s">
        <v>13</v>
      </c>
      <c r="E81" s="23">
        <v>378</v>
      </c>
      <c r="F81" s="23">
        <v>420</v>
      </c>
      <c r="G81" s="23"/>
      <c r="H81" s="23"/>
      <c r="I81" s="23"/>
      <c r="J81" s="18">
        <f t="shared" si="15"/>
        <v>798</v>
      </c>
      <c r="K81" s="20">
        <f t="shared" si="16"/>
        <v>378</v>
      </c>
      <c r="L81" s="18">
        <f t="shared" si="17"/>
        <v>420</v>
      </c>
      <c r="M81" s="18">
        <v>7</v>
      </c>
      <c r="N81" s="18">
        <v>2</v>
      </c>
      <c r="O81" s="21">
        <f t="shared" si="18"/>
        <v>399</v>
      </c>
    </row>
    <row r="82" spans="2:15" s="54" customFormat="1" ht="11.25">
      <c r="B82" s="50">
        <v>8</v>
      </c>
      <c r="C82" s="50" t="s">
        <v>108</v>
      </c>
      <c r="D82" s="50" t="s">
        <v>68</v>
      </c>
      <c r="E82" s="51">
        <v>378</v>
      </c>
      <c r="F82" s="51">
        <v>410</v>
      </c>
      <c r="G82" s="51"/>
      <c r="H82" s="51"/>
      <c r="I82" s="51"/>
      <c r="J82" s="50">
        <f t="shared" si="15"/>
        <v>788</v>
      </c>
      <c r="K82" s="52">
        <f t="shared" si="16"/>
        <v>378</v>
      </c>
      <c r="L82" s="50">
        <f t="shared" si="17"/>
        <v>410</v>
      </c>
      <c r="M82" s="50">
        <v>8</v>
      </c>
      <c r="N82" s="50">
        <v>2</v>
      </c>
      <c r="O82" s="53">
        <f t="shared" si="18"/>
        <v>394</v>
      </c>
    </row>
    <row r="83" spans="2:15" ht="11.25">
      <c r="B83" s="18">
        <v>8</v>
      </c>
      <c r="C83" s="20" t="s">
        <v>87</v>
      </c>
      <c r="D83" s="18" t="s">
        <v>12</v>
      </c>
      <c r="E83" s="23">
        <v>410</v>
      </c>
      <c r="F83" s="23">
        <v>0</v>
      </c>
      <c r="G83" s="23"/>
      <c r="H83" s="23"/>
      <c r="I83" s="23"/>
      <c r="J83" s="18">
        <f t="shared" si="15"/>
        <v>410</v>
      </c>
      <c r="K83" s="20">
        <f t="shared" si="16"/>
        <v>0</v>
      </c>
      <c r="L83" s="18">
        <f t="shared" si="17"/>
        <v>410</v>
      </c>
      <c r="M83" s="18">
        <v>8</v>
      </c>
      <c r="N83" s="18">
        <v>1</v>
      </c>
      <c r="O83" s="21">
        <f t="shared" si="18"/>
        <v>410</v>
      </c>
    </row>
    <row r="84" spans="2:15" ht="11.25">
      <c r="B84" s="18">
        <v>10</v>
      </c>
      <c r="C84" s="20" t="s">
        <v>86</v>
      </c>
      <c r="D84" s="18" t="s">
        <v>11</v>
      </c>
      <c r="E84" s="23">
        <v>400</v>
      </c>
      <c r="F84" s="23">
        <v>378</v>
      </c>
      <c r="G84" s="23"/>
      <c r="H84" s="23"/>
      <c r="I84" s="23"/>
      <c r="J84" s="18">
        <f t="shared" si="15"/>
        <v>778</v>
      </c>
      <c r="K84" s="20">
        <f t="shared" si="16"/>
        <v>378</v>
      </c>
      <c r="L84" s="18">
        <f t="shared" si="17"/>
        <v>400</v>
      </c>
      <c r="M84" s="18">
        <v>10</v>
      </c>
      <c r="N84" s="18">
        <v>2</v>
      </c>
      <c r="O84" s="21">
        <f t="shared" si="18"/>
        <v>389</v>
      </c>
    </row>
    <row r="85" spans="2:15" s="54" customFormat="1" ht="11.25">
      <c r="B85" s="50">
        <v>11</v>
      </c>
      <c r="C85" s="50" t="s">
        <v>140</v>
      </c>
      <c r="D85" s="50" t="s">
        <v>68</v>
      </c>
      <c r="E85" s="50">
        <v>0</v>
      </c>
      <c r="F85" s="51">
        <v>388</v>
      </c>
      <c r="G85" s="51"/>
      <c r="H85" s="51"/>
      <c r="I85" s="51"/>
      <c r="J85" s="50">
        <f t="shared" si="15"/>
        <v>388</v>
      </c>
      <c r="K85" s="52">
        <f t="shared" si="16"/>
        <v>0</v>
      </c>
      <c r="L85" s="50">
        <f t="shared" si="17"/>
        <v>388</v>
      </c>
      <c r="M85" s="50">
        <v>11</v>
      </c>
      <c r="N85" s="50">
        <v>1</v>
      </c>
      <c r="O85" s="53">
        <f t="shared" si="18"/>
        <v>388</v>
      </c>
    </row>
    <row r="86" spans="2:15" s="54" customFormat="1" ht="11.25">
      <c r="B86" s="50">
        <v>12</v>
      </c>
      <c r="C86" s="50" t="s">
        <v>85</v>
      </c>
      <c r="D86" s="50" t="s">
        <v>68</v>
      </c>
      <c r="E86" s="51">
        <v>378</v>
      </c>
      <c r="F86" s="51">
        <v>345</v>
      </c>
      <c r="G86" s="51"/>
      <c r="H86" s="51"/>
      <c r="I86" s="51"/>
      <c r="J86" s="50">
        <f>E86+F86+G86+H86+I86</f>
        <v>723</v>
      </c>
      <c r="K86" s="52">
        <f>MIN(E86:H86)</f>
        <v>345</v>
      </c>
      <c r="L86" s="50">
        <f>J86-K86</f>
        <v>378</v>
      </c>
      <c r="M86" s="50">
        <v>12</v>
      </c>
      <c r="N86" s="50">
        <v>2</v>
      </c>
      <c r="O86" s="53">
        <f>J86/N86</f>
        <v>361.5</v>
      </c>
    </row>
    <row r="87" spans="2:15" ht="11.25">
      <c r="B87" s="18">
        <v>12</v>
      </c>
      <c r="C87" s="18" t="s">
        <v>105</v>
      </c>
      <c r="D87" s="18" t="s">
        <v>12</v>
      </c>
      <c r="E87" s="23">
        <v>378</v>
      </c>
      <c r="F87" s="23">
        <v>333</v>
      </c>
      <c r="G87" s="23"/>
      <c r="H87" s="23"/>
      <c r="I87" s="23"/>
      <c r="J87" s="18">
        <f t="shared" si="15"/>
        <v>711</v>
      </c>
      <c r="K87" s="20">
        <f t="shared" si="16"/>
        <v>333</v>
      </c>
      <c r="L87" s="18">
        <f t="shared" si="17"/>
        <v>378</v>
      </c>
      <c r="M87" s="18">
        <v>12</v>
      </c>
      <c r="N87" s="18">
        <v>2</v>
      </c>
      <c r="O87" s="21">
        <f t="shared" si="18"/>
        <v>355.5</v>
      </c>
    </row>
    <row r="88" spans="2:15" ht="11.25">
      <c r="B88" s="18">
        <v>12</v>
      </c>
      <c r="C88" s="18" t="s">
        <v>106</v>
      </c>
      <c r="D88" s="18" t="s">
        <v>11</v>
      </c>
      <c r="E88" s="23">
        <v>378</v>
      </c>
      <c r="F88" s="23">
        <v>353</v>
      </c>
      <c r="G88" s="23"/>
      <c r="H88" s="23"/>
      <c r="I88" s="23"/>
      <c r="J88" s="18">
        <f t="shared" si="15"/>
        <v>731</v>
      </c>
      <c r="K88" s="20">
        <f t="shared" si="16"/>
        <v>353</v>
      </c>
      <c r="L88" s="18">
        <f t="shared" si="17"/>
        <v>378</v>
      </c>
      <c r="M88" s="18">
        <v>12</v>
      </c>
      <c r="N88" s="18">
        <v>2</v>
      </c>
      <c r="O88" s="21">
        <f t="shared" si="18"/>
        <v>365.5</v>
      </c>
    </row>
    <row r="89" spans="2:15" ht="11.25">
      <c r="B89" s="18">
        <v>12</v>
      </c>
      <c r="C89" s="18" t="s">
        <v>107</v>
      </c>
      <c r="D89" s="18" t="s">
        <v>11</v>
      </c>
      <c r="E89" s="23">
        <v>378</v>
      </c>
      <c r="F89" s="23">
        <v>378</v>
      </c>
      <c r="G89" s="23"/>
      <c r="H89" s="23"/>
      <c r="I89" s="23"/>
      <c r="J89" s="18">
        <f t="shared" si="15"/>
        <v>756</v>
      </c>
      <c r="K89" s="20">
        <f t="shared" si="16"/>
        <v>378</v>
      </c>
      <c r="L89" s="18">
        <f t="shared" si="17"/>
        <v>378</v>
      </c>
      <c r="M89" s="18">
        <v>12</v>
      </c>
      <c r="N89" s="18">
        <v>2</v>
      </c>
      <c r="O89" s="21">
        <f t="shared" si="18"/>
        <v>378</v>
      </c>
    </row>
    <row r="90" spans="2:15" ht="11.25">
      <c r="B90" s="18">
        <v>12</v>
      </c>
      <c r="C90" s="18" t="s">
        <v>110</v>
      </c>
      <c r="D90" s="18" t="s">
        <v>13</v>
      </c>
      <c r="E90" s="23">
        <v>378</v>
      </c>
      <c r="F90" s="23">
        <v>378</v>
      </c>
      <c r="G90" s="23"/>
      <c r="H90" s="23"/>
      <c r="I90" s="23"/>
      <c r="J90" s="18">
        <f t="shared" si="15"/>
        <v>756</v>
      </c>
      <c r="K90" s="20">
        <f t="shared" si="16"/>
        <v>378</v>
      </c>
      <c r="L90" s="18">
        <f t="shared" si="17"/>
        <v>378</v>
      </c>
      <c r="M90" s="18">
        <v>12</v>
      </c>
      <c r="N90" s="18">
        <v>2</v>
      </c>
      <c r="O90" s="21">
        <f t="shared" si="18"/>
        <v>378</v>
      </c>
    </row>
    <row r="91" spans="2:15" ht="11.25">
      <c r="B91" s="18">
        <v>12</v>
      </c>
      <c r="C91" s="18" t="s">
        <v>133</v>
      </c>
      <c r="D91" s="18" t="s">
        <v>12</v>
      </c>
      <c r="E91" s="23">
        <v>378</v>
      </c>
      <c r="F91" s="23">
        <v>300</v>
      </c>
      <c r="G91" s="23"/>
      <c r="H91" s="23"/>
      <c r="I91" s="23"/>
      <c r="J91" s="18">
        <f t="shared" si="15"/>
        <v>678</v>
      </c>
      <c r="K91" s="20">
        <f t="shared" si="16"/>
        <v>300</v>
      </c>
      <c r="L91" s="18">
        <f t="shared" si="17"/>
        <v>378</v>
      </c>
      <c r="M91" s="18">
        <v>12</v>
      </c>
      <c r="N91" s="18">
        <v>2</v>
      </c>
      <c r="O91" s="21">
        <f t="shared" si="18"/>
        <v>339</v>
      </c>
    </row>
    <row r="92" spans="2:15" ht="11.25">
      <c r="B92" s="18">
        <v>12</v>
      </c>
      <c r="C92" s="18" t="s">
        <v>111</v>
      </c>
      <c r="D92" s="18" t="s">
        <v>11</v>
      </c>
      <c r="E92" s="23">
        <v>355</v>
      </c>
      <c r="F92" s="23">
        <v>378</v>
      </c>
      <c r="G92" s="23"/>
      <c r="H92" s="23"/>
      <c r="I92" s="23"/>
      <c r="J92" s="18">
        <f t="shared" si="15"/>
        <v>733</v>
      </c>
      <c r="K92" s="20">
        <f t="shared" si="16"/>
        <v>355</v>
      </c>
      <c r="L92" s="18">
        <f t="shared" si="17"/>
        <v>378</v>
      </c>
      <c r="M92" s="18">
        <v>12</v>
      </c>
      <c r="N92" s="18">
        <v>2</v>
      </c>
      <c r="O92" s="21">
        <f t="shared" si="18"/>
        <v>366.5</v>
      </c>
    </row>
    <row r="93" spans="2:15" ht="11.25">
      <c r="B93" s="18">
        <v>12</v>
      </c>
      <c r="C93" s="18" t="s">
        <v>152</v>
      </c>
      <c r="D93" s="18" t="s">
        <v>131</v>
      </c>
      <c r="E93" s="18">
        <v>0</v>
      </c>
      <c r="F93" s="23">
        <v>378</v>
      </c>
      <c r="G93" s="23"/>
      <c r="H93" s="23"/>
      <c r="I93" s="23"/>
      <c r="J93" s="18">
        <f t="shared" si="15"/>
        <v>378</v>
      </c>
      <c r="K93" s="20">
        <f t="shared" si="16"/>
        <v>0</v>
      </c>
      <c r="L93" s="18">
        <f t="shared" si="17"/>
        <v>378</v>
      </c>
      <c r="M93" s="18">
        <v>12</v>
      </c>
      <c r="N93" s="18">
        <v>1</v>
      </c>
      <c r="O93" s="21">
        <f t="shared" si="18"/>
        <v>378</v>
      </c>
    </row>
    <row r="94" spans="2:15" ht="11.25">
      <c r="B94" s="18">
        <v>12</v>
      </c>
      <c r="C94" s="18" t="s">
        <v>132</v>
      </c>
      <c r="D94" s="18" t="s">
        <v>131</v>
      </c>
      <c r="E94" s="18">
        <v>0</v>
      </c>
      <c r="F94" s="23">
        <v>378</v>
      </c>
      <c r="G94" s="23"/>
      <c r="H94" s="23"/>
      <c r="I94" s="23"/>
      <c r="J94" s="18">
        <f t="shared" si="15"/>
        <v>378</v>
      </c>
      <c r="K94" s="20">
        <f t="shared" si="16"/>
        <v>0</v>
      </c>
      <c r="L94" s="18">
        <f t="shared" si="17"/>
        <v>378</v>
      </c>
      <c r="M94" s="18">
        <v>12</v>
      </c>
      <c r="N94" s="18">
        <v>1</v>
      </c>
      <c r="O94" s="21">
        <f t="shared" si="18"/>
        <v>378</v>
      </c>
    </row>
    <row r="95" spans="2:15" s="54" customFormat="1" ht="11.25">
      <c r="B95" s="50">
        <v>21</v>
      </c>
      <c r="C95" s="50" t="s">
        <v>153</v>
      </c>
      <c r="D95" s="50" t="s">
        <v>68</v>
      </c>
      <c r="E95" s="50">
        <v>0</v>
      </c>
      <c r="F95" s="51">
        <v>353</v>
      </c>
      <c r="G95" s="51"/>
      <c r="H95" s="51"/>
      <c r="I95" s="51"/>
      <c r="J95" s="50">
        <f t="shared" si="15"/>
        <v>353</v>
      </c>
      <c r="K95" s="52">
        <f t="shared" si="16"/>
        <v>0</v>
      </c>
      <c r="L95" s="50">
        <f t="shared" si="17"/>
        <v>353</v>
      </c>
      <c r="M95" s="50">
        <v>21</v>
      </c>
      <c r="N95" s="50">
        <v>1</v>
      </c>
      <c r="O95" s="53">
        <f t="shared" si="18"/>
        <v>353</v>
      </c>
    </row>
    <row r="96" spans="2:15" ht="11.25">
      <c r="B96" s="18">
        <v>22</v>
      </c>
      <c r="C96" s="18" t="s">
        <v>112</v>
      </c>
      <c r="D96" s="18" t="s">
        <v>12</v>
      </c>
      <c r="E96" s="32">
        <v>350</v>
      </c>
      <c r="F96" s="23">
        <v>0</v>
      </c>
      <c r="G96" s="23"/>
      <c r="H96" s="23"/>
      <c r="I96" s="23"/>
      <c r="J96" s="18">
        <f t="shared" si="15"/>
        <v>350</v>
      </c>
      <c r="K96" s="20">
        <f t="shared" si="16"/>
        <v>0</v>
      </c>
      <c r="L96" s="18">
        <f t="shared" si="17"/>
        <v>350</v>
      </c>
      <c r="M96" s="18">
        <v>22</v>
      </c>
      <c r="N96" s="18">
        <v>1</v>
      </c>
      <c r="O96" s="21">
        <f t="shared" si="18"/>
        <v>350</v>
      </c>
    </row>
    <row r="97" spans="2:15" ht="11.25">
      <c r="B97" s="18">
        <v>23</v>
      </c>
      <c r="C97" s="18" t="s">
        <v>141</v>
      </c>
      <c r="D97" s="37" t="s">
        <v>131</v>
      </c>
      <c r="E97" s="36">
        <v>0</v>
      </c>
      <c r="F97" s="38">
        <v>340</v>
      </c>
      <c r="G97" s="23"/>
      <c r="H97" s="23"/>
      <c r="I97" s="23"/>
      <c r="J97" s="18">
        <f t="shared" si="15"/>
        <v>340</v>
      </c>
      <c r="K97" s="20">
        <f t="shared" si="16"/>
        <v>0</v>
      </c>
      <c r="L97" s="18">
        <f t="shared" si="17"/>
        <v>340</v>
      </c>
      <c r="M97" s="18">
        <v>23</v>
      </c>
      <c r="N97" s="18">
        <v>1</v>
      </c>
      <c r="O97" s="21">
        <f t="shared" si="18"/>
        <v>340</v>
      </c>
    </row>
    <row r="98" spans="2:15" s="54" customFormat="1" ht="11.25">
      <c r="B98" s="50">
        <v>24</v>
      </c>
      <c r="C98" s="50" t="s">
        <v>164</v>
      </c>
      <c r="D98" s="59" t="s">
        <v>68</v>
      </c>
      <c r="E98" s="60">
        <v>338</v>
      </c>
      <c r="F98" s="61">
        <v>318</v>
      </c>
      <c r="G98" s="51"/>
      <c r="H98" s="51"/>
      <c r="I98" s="51"/>
      <c r="J98" s="50">
        <f>E98+F98+G98+H98+I98</f>
        <v>656</v>
      </c>
      <c r="K98" s="52">
        <f>MIN(E98:H98)</f>
        <v>318</v>
      </c>
      <c r="L98" s="50">
        <f>J98-K98</f>
        <v>338</v>
      </c>
      <c r="M98" s="50">
        <v>24</v>
      </c>
      <c r="N98" s="50">
        <v>2</v>
      </c>
      <c r="O98" s="53">
        <f>J98/N98</f>
        <v>328</v>
      </c>
    </row>
    <row r="99" spans="2:15" s="54" customFormat="1" ht="11.25">
      <c r="B99" s="50">
        <v>24</v>
      </c>
      <c r="C99" s="50" t="s">
        <v>89</v>
      </c>
      <c r="D99" s="59" t="s">
        <v>68</v>
      </c>
      <c r="E99" s="60">
        <v>338</v>
      </c>
      <c r="F99" s="61">
        <v>0</v>
      </c>
      <c r="G99" s="51"/>
      <c r="H99" s="51"/>
      <c r="I99" s="51"/>
      <c r="J99" s="50">
        <f t="shared" si="15"/>
        <v>338</v>
      </c>
      <c r="K99" s="52">
        <f t="shared" si="16"/>
        <v>0</v>
      </c>
      <c r="L99" s="50">
        <f t="shared" si="17"/>
        <v>338</v>
      </c>
      <c r="M99" s="50">
        <v>24</v>
      </c>
      <c r="N99" s="50">
        <v>1</v>
      </c>
      <c r="O99" s="53">
        <f t="shared" si="18"/>
        <v>338</v>
      </c>
    </row>
    <row r="100" spans="2:15" ht="11.25">
      <c r="B100" s="18">
        <v>24</v>
      </c>
      <c r="C100" s="18" t="s">
        <v>113</v>
      </c>
      <c r="D100" s="37" t="s">
        <v>12</v>
      </c>
      <c r="E100" s="40">
        <v>338</v>
      </c>
      <c r="F100" s="38">
        <v>0</v>
      </c>
      <c r="G100" s="23"/>
      <c r="H100" s="23"/>
      <c r="I100" s="23"/>
      <c r="J100" s="18">
        <f t="shared" si="15"/>
        <v>338</v>
      </c>
      <c r="K100" s="20">
        <f t="shared" si="16"/>
        <v>0</v>
      </c>
      <c r="L100" s="18">
        <f t="shared" si="17"/>
        <v>338</v>
      </c>
      <c r="M100" s="18">
        <v>24</v>
      </c>
      <c r="N100" s="18">
        <v>1</v>
      </c>
      <c r="O100" s="21">
        <f t="shared" si="18"/>
        <v>338</v>
      </c>
    </row>
    <row r="101" spans="2:15" ht="11.25">
      <c r="B101" s="18">
        <v>24</v>
      </c>
      <c r="C101" s="18" t="s">
        <v>90</v>
      </c>
      <c r="D101" s="37" t="s">
        <v>12</v>
      </c>
      <c r="E101" s="40">
        <v>338</v>
      </c>
      <c r="F101" s="38">
        <v>0</v>
      </c>
      <c r="G101" s="23"/>
      <c r="H101" s="23"/>
      <c r="I101" s="23"/>
      <c r="J101" s="18">
        <f t="shared" si="15"/>
        <v>338</v>
      </c>
      <c r="K101" s="20">
        <f t="shared" si="16"/>
        <v>0</v>
      </c>
      <c r="L101" s="18">
        <f t="shared" si="17"/>
        <v>338</v>
      </c>
      <c r="M101" s="18">
        <v>24</v>
      </c>
      <c r="N101" s="18">
        <v>1</v>
      </c>
      <c r="O101" s="21">
        <f t="shared" si="18"/>
        <v>338</v>
      </c>
    </row>
    <row r="102" spans="2:15" ht="11.25">
      <c r="B102" s="18">
        <v>28</v>
      </c>
      <c r="C102" s="18" t="s">
        <v>142</v>
      </c>
      <c r="D102" s="37" t="s">
        <v>131</v>
      </c>
      <c r="E102" s="36">
        <v>0</v>
      </c>
      <c r="F102" s="38">
        <v>333</v>
      </c>
      <c r="G102" s="23"/>
      <c r="H102" s="23"/>
      <c r="I102" s="23"/>
      <c r="J102" s="18">
        <f t="shared" si="15"/>
        <v>333</v>
      </c>
      <c r="K102" s="20">
        <f t="shared" si="16"/>
        <v>0</v>
      </c>
      <c r="L102" s="18">
        <f t="shared" si="17"/>
        <v>333</v>
      </c>
      <c r="M102" s="18">
        <v>28</v>
      </c>
      <c r="N102" s="18">
        <v>1</v>
      </c>
      <c r="O102" s="21">
        <f t="shared" si="18"/>
        <v>333</v>
      </c>
    </row>
    <row r="103" spans="2:15" s="54" customFormat="1" ht="11.25">
      <c r="B103" s="50">
        <v>29</v>
      </c>
      <c r="C103" s="50" t="s">
        <v>149</v>
      </c>
      <c r="D103" s="59" t="s">
        <v>68</v>
      </c>
      <c r="E103" s="62">
        <v>0</v>
      </c>
      <c r="F103" s="61">
        <v>318</v>
      </c>
      <c r="G103" s="51"/>
      <c r="H103" s="51"/>
      <c r="I103" s="51"/>
      <c r="J103" s="50">
        <f t="shared" si="15"/>
        <v>318</v>
      </c>
      <c r="K103" s="52">
        <f t="shared" si="16"/>
        <v>0</v>
      </c>
      <c r="L103" s="50">
        <f t="shared" si="17"/>
        <v>318</v>
      </c>
      <c r="M103" s="50">
        <v>29</v>
      </c>
      <c r="N103" s="50">
        <v>1</v>
      </c>
      <c r="O103" s="53">
        <f t="shared" si="18"/>
        <v>318</v>
      </c>
    </row>
    <row r="104" spans="2:15" ht="11.25">
      <c r="B104" s="18">
        <v>29</v>
      </c>
      <c r="C104" s="18" t="s">
        <v>154</v>
      </c>
      <c r="D104" s="37" t="s">
        <v>131</v>
      </c>
      <c r="E104" s="36">
        <v>0</v>
      </c>
      <c r="F104" s="38">
        <v>318</v>
      </c>
      <c r="G104" s="23"/>
      <c r="H104" s="23"/>
      <c r="I104" s="23"/>
      <c r="J104" s="18">
        <f t="shared" si="15"/>
        <v>318</v>
      </c>
      <c r="K104" s="20">
        <f t="shared" si="16"/>
        <v>0</v>
      </c>
      <c r="L104" s="18">
        <f t="shared" si="17"/>
        <v>318</v>
      </c>
      <c r="M104" s="18">
        <v>29</v>
      </c>
      <c r="N104" s="18">
        <v>1</v>
      </c>
      <c r="O104" s="21">
        <f t="shared" si="18"/>
        <v>318</v>
      </c>
    </row>
    <row r="105" spans="2:15" ht="11.25">
      <c r="B105" s="18">
        <v>29</v>
      </c>
      <c r="C105" s="18" t="s">
        <v>155</v>
      </c>
      <c r="D105" s="37" t="s">
        <v>131</v>
      </c>
      <c r="E105" s="36">
        <v>0</v>
      </c>
      <c r="F105" s="38">
        <v>318</v>
      </c>
      <c r="G105" s="23"/>
      <c r="H105" s="23"/>
      <c r="I105" s="23"/>
      <c r="J105" s="18">
        <f t="shared" si="15"/>
        <v>318</v>
      </c>
      <c r="K105" s="20">
        <f t="shared" si="16"/>
        <v>0</v>
      </c>
      <c r="L105" s="18">
        <f t="shared" si="17"/>
        <v>318</v>
      </c>
      <c r="M105" s="18">
        <v>29</v>
      </c>
      <c r="N105" s="35">
        <v>1</v>
      </c>
      <c r="O105" s="43">
        <f t="shared" si="18"/>
        <v>318</v>
      </c>
    </row>
    <row r="106" spans="2:15" ht="11.25">
      <c r="B106" s="18">
        <v>32</v>
      </c>
      <c r="C106" s="18" t="s">
        <v>156</v>
      </c>
      <c r="D106" s="37" t="s">
        <v>131</v>
      </c>
      <c r="E106" s="36">
        <v>0</v>
      </c>
      <c r="F106" s="38">
        <v>305</v>
      </c>
      <c r="G106" s="23"/>
      <c r="H106" s="23"/>
      <c r="I106" s="23"/>
      <c r="J106" s="18">
        <f t="shared" si="15"/>
        <v>305</v>
      </c>
      <c r="K106" s="20">
        <f t="shared" si="16"/>
        <v>0</v>
      </c>
      <c r="L106" s="18">
        <f t="shared" si="17"/>
        <v>305</v>
      </c>
      <c r="M106" s="37">
        <v>32</v>
      </c>
      <c r="N106" s="36">
        <v>1</v>
      </c>
      <c r="O106" s="42">
        <f t="shared" si="18"/>
        <v>305</v>
      </c>
    </row>
    <row r="107" spans="2:15" ht="11.25">
      <c r="B107" s="18"/>
      <c r="C107" s="18"/>
      <c r="D107" s="18"/>
      <c r="E107" s="39"/>
      <c r="F107" s="23"/>
      <c r="G107" s="23"/>
      <c r="H107" s="23"/>
      <c r="I107" s="23"/>
      <c r="J107" s="18">
        <f t="shared" si="15"/>
        <v>0</v>
      </c>
      <c r="K107" s="20"/>
      <c r="L107" s="18"/>
      <c r="M107" s="37"/>
      <c r="N107" s="36"/>
      <c r="O107" s="42"/>
    </row>
    <row r="108" spans="2:15" ht="11.25">
      <c r="B108" s="69" t="s">
        <v>114</v>
      </c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28"/>
      <c r="O108" s="28"/>
    </row>
    <row r="109" spans="2:15" ht="11.25">
      <c r="B109" s="32" t="s">
        <v>7</v>
      </c>
      <c r="C109" s="32" t="s">
        <v>8</v>
      </c>
      <c r="D109" s="32" t="s">
        <v>9</v>
      </c>
      <c r="E109" s="32" t="s">
        <v>10</v>
      </c>
      <c r="F109" s="32" t="s">
        <v>11</v>
      </c>
      <c r="G109" s="32" t="s">
        <v>12</v>
      </c>
      <c r="H109" s="32" t="s">
        <v>13</v>
      </c>
      <c r="I109" s="32" t="s">
        <v>61</v>
      </c>
      <c r="J109" s="32" t="s">
        <v>14</v>
      </c>
      <c r="K109" s="32" t="s">
        <v>15</v>
      </c>
      <c r="L109" s="32" t="s">
        <v>2</v>
      </c>
      <c r="M109" s="32" t="s">
        <v>7</v>
      </c>
      <c r="N109" s="32" t="s">
        <v>5</v>
      </c>
      <c r="O109" s="32" t="s">
        <v>16</v>
      </c>
    </row>
    <row r="110" spans="2:15" ht="11.25">
      <c r="B110" s="18">
        <v>1</v>
      </c>
      <c r="C110" s="36" t="s">
        <v>115</v>
      </c>
      <c r="D110" s="36" t="s">
        <v>12</v>
      </c>
      <c r="E110" s="40">
        <v>500</v>
      </c>
      <c r="F110" s="40">
        <v>0</v>
      </c>
      <c r="G110" s="40"/>
      <c r="H110" s="40"/>
      <c r="I110" s="40"/>
      <c r="J110" s="18">
        <f aca="true" t="shared" si="19" ref="J110:J123">E110+F110+G110+H110+I110</f>
        <v>500</v>
      </c>
      <c r="K110" s="20">
        <f aca="true" t="shared" si="20" ref="K110:K123">MIN(E110:H110)</f>
        <v>0</v>
      </c>
      <c r="L110" s="18">
        <f aca="true" t="shared" si="21" ref="L110:L123">J110-K110</f>
        <v>500</v>
      </c>
      <c r="M110" s="18">
        <v>1</v>
      </c>
      <c r="N110" s="18">
        <v>1</v>
      </c>
      <c r="O110" s="21">
        <f aca="true" t="shared" si="22" ref="O110:O123">J110/N110</f>
        <v>500</v>
      </c>
    </row>
    <row r="111" spans="2:15" ht="11.25">
      <c r="B111" s="18">
        <v>1</v>
      </c>
      <c r="C111" s="36" t="s">
        <v>51</v>
      </c>
      <c r="D111" s="36" t="s">
        <v>12</v>
      </c>
      <c r="E111" s="40">
        <v>480</v>
      </c>
      <c r="F111" s="40">
        <v>500</v>
      </c>
      <c r="G111" s="40"/>
      <c r="H111" s="40"/>
      <c r="I111" s="40"/>
      <c r="J111" s="18">
        <f t="shared" si="19"/>
        <v>980</v>
      </c>
      <c r="K111" s="20">
        <f t="shared" si="20"/>
        <v>480</v>
      </c>
      <c r="L111" s="18">
        <f t="shared" si="21"/>
        <v>500</v>
      </c>
      <c r="M111" s="18">
        <v>1</v>
      </c>
      <c r="N111" s="18">
        <v>2</v>
      </c>
      <c r="O111" s="21">
        <f t="shared" si="22"/>
        <v>490</v>
      </c>
    </row>
    <row r="112" spans="2:15" ht="11.25">
      <c r="B112" s="18">
        <v>3</v>
      </c>
      <c r="C112" s="36" t="s">
        <v>117</v>
      </c>
      <c r="D112" s="36" t="s">
        <v>12</v>
      </c>
      <c r="E112" s="40">
        <v>430</v>
      </c>
      <c r="F112" s="40">
        <v>480</v>
      </c>
      <c r="G112" s="40"/>
      <c r="H112" s="40"/>
      <c r="I112" s="40"/>
      <c r="J112" s="18">
        <f t="shared" si="19"/>
        <v>910</v>
      </c>
      <c r="K112" s="20">
        <f t="shared" si="20"/>
        <v>430</v>
      </c>
      <c r="L112" s="18">
        <f t="shared" si="21"/>
        <v>480</v>
      </c>
      <c r="M112" s="18">
        <v>3</v>
      </c>
      <c r="N112" s="18">
        <v>2</v>
      </c>
      <c r="O112" s="21">
        <f t="shared" si="22"/>
        <v>455</v>
      </c>
    </row>
    <row r="113" spans="2:15" ht="11.25">
      <c r="B113" s="18">
        <v>4</v>
      </c>
      <c r="C113" s="36" t="s">
        <v>52</v>
      </c>
      <c r="D113" s="36" t="s">
        <v>12</v>
      </c>
      <c r="E113" s="40">
        <v>460</v>
      </c>
      <c r="F113" s="40">
        <v>0</v>
      </c>
      <c r="G113" s="40"/>
      <c r="H113" s="40"/>
      <c r="I113" s="40"/>
      <c r="J113" s="18">
        <f t="shared" si="19"/>
        <v>460</v>
      </c>
      <c r="K113" s="20">
        <f t="shared" si="20"/>
        <v>0</v>
      </c>
      <c r="L113" s="18">
        <f t="shared" si="21"/>
        <v>460</v>
      </c>
      <c r="M113" s="18">
        <v>4</v>
      </c>
      <c r="N113" s="18">
        <v>1</v>
      </c>
      <c r="O113" s="21">
        <f t="shared" si="22"/>
        <v>460</v>
      </c>
    </row>
    <row r="114" spans="2:15" ht="11.25">
      <c r="B114" s="18">
        <v>4</v>
      </c>
      <c r="C114" s="36" t="s">
        <v>116</v>
      </c>
      <c r="D114" s="41" t="s">
        <v>13</v>
      </c>
      <c r="E114" s="40">
        <v>440</v>
      </c>
      <c r="F114" s="40">
        <v>460</v>
      </c>
      <c r="G114" s="40"/>
      <c r="H114" s="40"/>
      <c r="I114" s="40"/>
      <c r="J114" s="18">
        <f t="shared" si="19"/>
        <v>900</v>
      </c>
      <c r="K114" s="20">
        <f t="shared" si="20"/>
        <v>440</v>
      </c>
      <c r="L114" s="18">
        <f t="shared" si="21"/>
        <v>460</v>
      </c>
      <c r="M114" s="18">
        <v>4</v>
      </c>
      <c r="N114" s="18">
        <v>2</v>
      </c>
      <c r="O114" s="21">
        <f t="shared" si="22"/>
        <v>450</v>
      </c>
    </row>
    <row r="115" spans="2:15" ht="11.25">
      <c r="B115" s="18">
        <v>6</v>
      </c>
      <c r="C115" s="36" t="s">
        <v>119</v>
      </c>
      <c r="D115" s="36" t="s">
        <v>12</v>
      </c>
      <c r="E115" s="40">
        <v>395</v>
      </c>
      <c r="F115" s="40">
        <v>440</v>
      </c>
      <c r="G115" s="40"/>
      <c r="H115" s="40"/>
      <c r="I115" s="40"/>
      <c r="J115" s="18">
        <f t="shared" si="19"/>
        <v>835</v>
      </c>
      <c r="K115" s="20">
        <f t="shared" si="20"/>
        <v>395</v>
      </c>
      <c r="L115" s="18">
        <f t="shared" si="21"/>
        <v>440</v>
      </c>
      <c r="M115" s="18">
        <v>6</v>
      </c>
      <c r="N115" s="18">
        <v>2</v>
      </c>
      <c r="O115" s="21">
        <f t="shared" si="22"/>
        <v>417.5</v>
      </c>
    </row>
    <row r="116" spans="2:15" ht="11.25">
      <c r="B116" s="18">
        <v>7</v>
      </c>
      <c r="C116" s="36" t="s">
        <v>92</v>
      </c>
      <c r="D116" s="36" t="s">
        <v>12</v>
      </c>
      <c r="E116" s="40">
        <v>0</v>
      </c>
      <c r="F116" s="40">
        <v>430</v>
      </c>
      <c r="G116" s="40"/>
      <c r="H116" s="40"/>
      <c r="I116" s="40"/>
      <c r="J116" s="18">
        <f t="shared" si="19"/>
        <v>430</v>
      </c>
      <c r="K116" s="20">
        <f t="shared" si="20"/>
        <v>0</v>
      </c>
      <c r="L116" s="18">
        <f t="shared" si="21"/>
        <v>430</v>
      </c>
      <c r="M116" s="18">
        <v>7</v>
      </c>
      <c r="N116" s="18">
        <v>1</v>
      </c>
      <c r="O116" s="21">
        <f t="shared" si="22"/>
        <v>430</v>
      </c>
    </row>
    <row r="117" spans="2:15" ht="11.25">
      <c r="B117" s="18">
        <v>8</v>
      </c>
      <c r="C117" s="36" t="s">
        <v>96</v>
      </c>
      <c r="D117" s="36" t="s">
        <v>12</v>
      </c>
      <c r="E117" s="40">
        <v>420</v>
      </c>
      <c r="F117" s="40">
        <v>420</v>
      </c>
      <c r="G117" s="40"/>
      <c r="H117" s="40"/>
      <c r="I117" s="40"/>
      <c r="J117" s="18">
        <f t="shared" si="19"/>
        <v>840</v>
      </c>
      <c r="K117" s="20">
        <f t="shared" si="20"/>
        <v>420</v>
      </c>
      <c r="L117" s="18">
        <f t="shared" si="21"/>
        <v>420</v>
      </c>
      <c r="M117" s="18">
        <v>8</v>
      </c>
      <c r="N117" s="18">
        <v>2</v>
      </c>
      <c r="O117" s="21">
        <f t="shared" si="22"/>
        <v>420</v>
      </c>
    </row>
    <row r="118" spans="2:15" s="54" customFormat="1" ht="11.25">
      <c r="B118" s="50">
        <v>9</v>
      </c>
      <c r="C118" s="62" t="s">
        <v>99</v>
      </c>
      <c r="D118" s="63" t="s">
        <v>68</v>
      </c>
      <c r="E118" s="60">
        <v>0</v>
      </c>
      <c r="F118" s="60">
        <v>410</v>
      </c>
      <c r="G118" s="60"/>
      <c r="H118" s="60"/>
      <c r="I118" s="60"/>
      <c r="J118" s="50">
        <f>E118+F118+G118+H118+I118</f>
        <v>410</v>
      </c>
      <c r="K118" s="52">
        <f>MIN(E118:H118)</f>
        <v>0</v>
      </c>
      <c r="L118" s="50">
        <f>J118-K118</f>
        <v>410</v>
      </c>
      <c r="M118" s="50">
        <v>9</v>
      </c>
      <c r="N118" s="50">
        <v>1</v>
      </c>
      <c r="O118" s="53">
        <f>J118/N118</f>
        <v>410</v>
      </c>
    </row>
    <row r="119" spans="2:15" ht="11.25">
      <c r="B119" s="18">
        <v>9</v>
      </c>
      <c r="C119" s="36" t="s">
        <v>93</v>
      </c>
      <c r="D119" s="41" t="s">
        <v>11</v>
      </c>
      <c r="E119" s="40">
        <v>410</v>
      </c>
      <c r="F119" s="40">
        <v>0</v>
      </c>
      <c r="G119" s="40"/>
      <c r="H119" s="40"/>
      <c r="I119" s="40"/>
      <c r="J119" s="18">
        <f t="shared" si="19"/>
        <v>410</v>
      </c>
      <c r="K119" s="20">
        <f t="shared" si="20"/>
        <v>0</v>
      </c>
      <c r="L119" s="18">
        <f t="shared" si="21"/>
        <v>410</v>
      </c>
      <c r="M119" s="18">
        <v>9</v>
      </c>
      <c r="N119" s="18">
        <v>1</v>
      </c>
      <c r="O119" s="21">
        <f t="shared" si="22"/>
        <v>410</v>
      </c>
    </row>
    <row r="120" spans="2:15" s="54" customFormat="1" ht="11.25">
      <c r="B120" s="50">
        <v>11</v>
      </c>
      <c r="C120" s="62" t="s">
        <v>121</v>
      </c>
      <c r="D120" s="63" t="s">
        <v>68</v>
      </c>
      <c r="E120" s="60">
        <v>384</v>
      </c>
      <c r="F120" s="60">
        <v>400</v>
      </c>
      <c r="G120" s="60"/>
      <c r="H120" s="60"/>
      <c r="I120" s="60"/>
      <c r="J120" s="50">
        <f>E120+F120+G120+H120+I120</f>
        <v>784</v>
      </c>
      <c r="K120" s="52">
        <f>MIN(E120:H120)</f>
        <v>384</v>
      </c>
      <c r="L120" s="50">
        <f>J120-K120</f>
        <v>400</v>
      </c>
      <c r="M120" s="50">
        <v>11</v>
      </c>
      <c r="N120" s="50">
        <v>2</v>
      </c>
      <c r="O120" s="53">
        <f>J120/N120</f>
        <v>392</v>
      </c>
    </row>
    <row r="121" spans="2:15" ht="11.25">
      <c r="B121" s="18">
        <v>11</v>
      </c>
      <c r="C121" s="36" t="s">
        <v>118</v>
      </c>
      <c r="D121" s="36" t="s">
        <v>12</v>
      </c>
      <c r="E121" s="40">
        <v>400</v>
      </c>
      <c r="F121" s="40">
        <v>0</v>
      </c>
      <c r="G121" s="40"/>
      <c r="H121" s="40"/>
      <c r="I121" s="40"/>
      <c r="J121" s="18">
        <f t="shared" si="19"/>
        <v>400</v>
      </c>
      <c r="K121" s="20">
        <f t="shared" si="20"/>
        <v>0</v>
      </c>
      <c r="L121" s="18">
        <f t="shared" si="21"/>
        <v>400</v>
      </c>
      <c r="M121" s="18">
        <v>11</v>
      </c>
      <c r="N121" s="18">
        <v>1</v>
      </c>
      <c r="O121" s="21">
        <f t="shared" si="22"/>
        <v>400</v>
      </c>
    </row>
    <row r="122" spans="2:15" s="54" customFormat="1" ht="11.25">
      <c r="B122" s="50">
        <v>13</v>
      </c>
      <c r="C122" s="63" t="s">
        <v>120</v>
      </c>
      <c r="D122" s="63" t="s">
        <v>68</v>
      </c>
      <c r="E122" s="60">
        <v>380</v>
      </c>
      <c r="F122" s="60">
        <v>395</v>
      </c>
      <c r="G122" s="60"/>
      <c r="H122" s="60"/>
      <c r="I122" s="60"/>
      <c r="J122" s="50">
        <f t="shared" si="19"/>
        <v>775</v>
      </c>
      <c r="K122" s="52">
        <f t="shared" si="20"/>
        <v>380</v>
      </c>
      <c r="L122" s="50">
        <f t="shared" si="21"/>
        <v>395</v>
      </c>
      <c r="M122" s="50">
        <v>13</v>
      </c>
      <c r="N122" s="50">
        <v>2</v>
      </c>
      <c r="O122" s="53">
        <f t="shared" si="22"/>
        <v>387.5</v>
      </c>
    </row>
    <row r="123" spans="2:15" s="54" customFormat="1" ht="11.25">
      <c r="B123" s="50">
        <v>14</v>
      </c>
      <c r="C123" s="62" t="s">
        <v>98</v>
      </c>
      <c r="D123" s="62" t="s">
        <v>68</v>
      </c>
      <c r="E123" s="60">
        <v>0</v>
      </c>
      <c r="F123" s="60">
        <v>390</v>
      </c>
      <c r="G123" s="60"/>
      <c r="H123" s="60"/>
      <c r="I123" s="60"/>
      <c r="J123" s="50">
        <f t="shared" si="19"/>
        <v>390</v>
      </c>
      <c r="K123" s="52">
        <f t="shared" si="20"/>
        <v>0</v>
      </c>
      <c r="L123" s="50">
        <f t="shared" si="21"/>
        <v>390</v>
      </c>
      <c r="M123" s="50">
        <v>14</v>
      </c>
      <c r="N123" s="50">
        <v>1</v>
      </c>
      <c r="O123" s="53">
        <f t="shared" si="22"/>
        <v>390</v>
      </c>
    </row>
    <row r="124" spans="2:15" ht="11.25">
      <c r="B124" s="68" t="s">
        <v>122</v>
      </c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28"/>
      <c r="O124" s="28"/>
    </row>
    <row r="125" spans="2:15" ht="11.25">
      <c r="B125" s="23" t="s">
        <v>7</v>
      </c>
      <c r="C125" s="23" t="s">
        <v>8</v>
      </c>
      <c r="D125" s="23" t="s">
        <v>9</v>
      </c>
      <c r="E125" s="23" t="s">
        <v>10</v>
      </c>
      <c r="F125" s="23" t="s">
        <v>11</v>
      </c>
      <c r="G125" s="23" t="s">
        <v>12</v>
      </c>
      <c r="H125" s="23" t="s">
        <v>13</v>
      </c>
      <c r="I125" s="23" t="s">
        <v>61</v>
      </c>
      <c r="J125" s="23" t="s">
        <v>14</v>
      </c>
      <c r="K125" s="23" t="s">
        <v>15</v>
      </c>
      <c r="L125" s="23" t="s">
        <v>2</v>
      </c>
      <c r="M125" s="23" t="s">
        <v>7</v>
      </c>
      <c r="N125" s="23" t="s">
        <v>5</v>
      </c>
      <c r="O125" s="23" t="s">
        <v>16</v>
      </c>
    </row>
    <row r="126" spans="2:25" ht="11.25">
      <c r="B126" s="18">
        <v>1</v>
      </c>
      <c r="C126" s="20" t="s">
        <v>22</v>
      </c>
      <c r="D126" s="20" t="s">
        <v>12</v>
      </c>
      <c r="E126" s="30">
        <v>500</v>
      </c>
      <c r="F126" s="30">
        <v>0</v>
      </c>
      <c r="G126" s="30"/>
      <c r="H126" s="30"/>
      <c r="I126" s="30"/>
      <c r="J126" s="18">
        <f aca="true" t="shared" si="23" ref="J126:J161">E126+F126+G126+H126+I126</f>
        <v>500</v>
      </c>
      <c r="K126" s="20">
        <f aca="true" t="shared" si="24" ref="K126:K161">MIN(E126:H126)</f>
        <v>0</v>
      </c>
      <c r="L126" s="18">
        <f aca="true" t="shared" si="25" ref="L126:L161">J126-K126</f>
        <v>500</v>
      </c>
      <c r="M126" s="18">
        <v>1</v>
      </c>
      <c r="N126" s="18">
        <v>1</v>
      </c>
      <c r="O126" s="21">
        <f aca="true" t="shared" si="26" ref="O126:O161">J126/N126</f>
        <v>500</v>
      </c>
      <c r="U126" s="29"/>
      <c r="V126" s="29"/>
      <c r="W126" s="29"/>
      <c r="X126" s="29"/>
      <c r="Y126" s="29"/>
    </row>
    <row r="127" spans="2:25" ht="12.75">
      <c r="B127" s="18">
        <v>1</v>
      </c>
      <c r="C127" s="20" t="s">
        <v>24</v>
      </c>
      <c r="D127" s="20" t="s">
        <v>12</v>
      </c>
      <c r="E127" s="30">
        <v>480</v>
      </c>
      <c r="F127" s="30">
        <v>500</v>
      </c>
      <c r="G127" s="30"/>
      <c r="H127" s="30"/>
      <c r="I127" s="30"/>
      <c r="J127" s="18">
        <f t="shared" si="23"/>
        <v>980</v>
      </c>
      <c r="K127" s="20">
        <f t="shared" si="24"/>
        <v>480</v>
      </c>
      <c r="L127" s="18">
        <f t="shared" si="25"/>
        <v>500</v>
      </c>
      <c r="M127" s="18">
        <v>1</v>
      </c>
      <c r="N127" s="18">
        <v>2</v>
      </c>
      <c r="O127" s="21">
        <f t="shared" si="26"/>
        <v>490</v>
      </c>
      <c r="U127" s="29"/>
      <c r="V127" s="44"/>
      <c r="W127" s="29"/>
      <c r="X127" s="29"/>
      <c r="Y127" s="29"/>
    </row>
    <row r="128" spans="2:25" ht="11.25">
      <c r="B128" s="18">
        <v>3</v>
      </c>
      <c r="C128" s="20" t="s">
        <v>103</v>
      </c>
      <c r="D128" s="20" t="s">
        <v>13</v>
      </c>
      <c r="E128" s="30">
        <v>378</v>
      </c>
      <c r="F128" s="30">
        <v>480</v>
      </c>
      <c r="G128" s="30"/>
      <c r="H128" s="30"/>
      <c r="I128" s="30"/>
      <c r="J128" s="18">
        <f t="shared" si="23"/>
        <v>858</v>
      </c>
      <c r="K128" s="20">
        <f t="shared" si="24"/>
        <v>378</v>
      </c>
      <c r="L128" s="18">
        <f t="shared" si="25"/>
        <v>480</v>
      </c>
      <c r="M128" s="18">
        <v>3</v>
      </c>
      <c r="N128" s="18">
        <v>2</v>
      </c>
      <c r="O128" s="21">
        <f t="shared" si="26"/>
        <v>429</v>
      </c>
      <c r="U128" s="29"/>
      <c r="V128" s="45"/>
      <c r="W128" s="29"/>
      <c r="X128" s="29"/>
      <c r="Y128" s="29"/>
    </row>
    <row r="129" spans="2:25" ht="11.25">
      <c r="B129" s="18">
        <v>4</v>
      </c>
      <c r="C129" s="20" t="s">
        <v>123</v>
      </c>
      <c r="D129" s="20" t="s">
        <v>12</v>
      </c>
      <c r="E129" s="30">
        <v>460</v>
      </c>
      <c r="F129" s="30">
        <v>430</v>
      </c>
      <c r="G129" s="30"/>
      <c r="H129" s="30"/>
      <c r="I129" s="30"/>
      <c r="J129" s="18">
        <f t="shared" si="23"/>
        <v>890</v>
      </c>
      <c r="K129" s="20">
        <f t="shared" si="24"/>
        <v>430</v>
      </c>
      <c r="L129" s="18">
        <f t="shared" si="25"/>
        <v>460</v>
      </c>
      <c r="M129" s="18">
        <v>4</v>
      </c>
      <c r="N129" s="18">
        <v>2</v>
      </c>
      <c r="O129" s="21">
        <f t="shared" si="26"/>
        <v>445</v>
      </c>
      <c r="U129" s="29"/>
      <c r="V129" s="29"/>
      <c r="W129" s="29"/>
      <c r="X129" s="29"/>
      <c r="Y129" s="29"/>
    </row>
    <row r="130" spans="2:25" ht="11.25">
      <c r="B130" s="18">
        <v>4</v>
      </c>
      <c r="C130" s="20" t="s">
        <v>125</v>
      </c>
      <c r="D130" s="20" t="s">
        <v>13</v>
      </c>
      <c r="E130" s="30">
        <v>410</v>
      </c>
      <c r="F130" s="30">
        <v>460</v>
      </c>
      <c r="G130" s="30"/>
      <c r="H130" s="30"/>
      <c r="I130" s="30"/>
      <c r="J130" s="18">
        <f t="shared" si="23"/>
        <v>870</v>
      </c>
      <c r="K130" s="20">
        <f t="shared" si="24"/>
        <v>410</v>
      </c>
      <c r="L130" s="18">
        <f t="shared" si="25"/>
        <v>460</v>
      </c>
      <c r="M130" s="18">
        <v>4</v>
      </c>
      <c r="N130" s="18">
        <v>2</v>
      </c>
      <c r="O130" s="21">
        <f t="shared" si="26"/>
        <v>435</v>
      </c>
      <c r="U130" s="29"/>
      <c r="V130" s="29"/>
      <c r="W130" s="29"/>
      <c r="X130" s="29"/>
      <c r="Y130" s="29"/>
    </row>
    <row r="131" spans="2:25" ht="11.25">
      <c r="B131" s="18">
        <v>6</v>
      </c>
      <c r="C131" s="20" t="s">
        <v>101</v>
      </c>
      <c r="D131" s="20" t="s">
        <v>11</v>
      </c>
      <c r="E131" s="30">
        <v>440</v>
      </c>
      <c r="F131" s="30">
        <v>400</v>
      </c>
      <c r="G131" s="30"/>
      <c r="H131" s="30"/>
      <c r="I131" s="30"/>
      <c r="J131" s="18">
        <f t="shared" si="23"/>
        <v>840</v>
      </c>
      <c r="K131" s="20">
        <f t="shared" si="24"/>
        <v>400</v>
      </c>
      <c r="L131" s="18">
        <f t="shared" si="25"/>
        <v>440</v>
      </c>
      <c r="M131" s="18">
        <v>6</v>
      </c>
      <c r="N131" s="18">
        <v>2</v>
      </c>
      <c r="O131" s="21">
        <f t="shared" si="26"/>
        <v>420</v>
      </c>
      <c r="U131" s="29"/>
      <c r="V131" s="29"/>
      <c r="W131" s="29"/>
      <c r="X131" s="29"/>
      <c r="Y131" s="29"/>
    </row>
    <row r="132" spans="2:25" ht="11.25">
      <c r="B132" s="18">
        <v>6</v>
      </c>
      <c r="C132" s="20" t="s">
        <v>100</v>
      </c>
      <c r="D132" s="20" t="s">
        <v>12</v>
      </c>
      <c r="E132" s="30">
        <v>420</v>
      </c>
      <c r="F132" s="30">
        <v>440</v>
      </c>
      <c r="G132" s="30"/>
      <c r="H132" s="30"/>
      <c r="I132" s="30"/>
      <c r="J132" s="18">
        <f t="shared" si="23"/>
        <v>860</v>
      </c>
      <c r="K132" s="20">
        <f t="shared" si="24"/>
        <v>420</v>
      </c>
      <c r="L132" s="18">
        <f t="shared" si="25"/>
        <v>440</v>
      </c>
      <c r="M132" s="18">
        <v>6</v>
      </c>
      <c r="N132" s="18">
        <v>2</v>
      </c>
      <c r="O132" s="21">
        <f t="shared" si="26"/>
        <v>430</v>
      </c>
      <c r="U132" s="29"/>
      <c r="V132" s="29"/>
      <c r="W132" s="29"/>
      <c r="X132" s="29"/>
      <c r="Y132" s="29"/>
    </row>
    <row r="133" spans="2:15" ht="11.25">
      <c r="B133" s="18">
        <v>7</v>
      </c>
      <c r="C133" s="20" t="s">
        <v>42</v>
      </c>
      <c r="D133" s="20" t="s">
        <v>13</v>
      </c>
      <c r="E133" s="30">
        <v>430</v>
      </c>
      <c r="F133" s="30">
        <v>378</v>
      </c>
      <c r="G133" s="30"/>
      <c r="H133" s="30"/>
      <c r="I133" s="30"/>
      <c r="J133" s="18">
        <f t="shared" si="23"/>
        <v>808</v>
      </c>
      <c r="K133" s="20">
        <f t="shared" si="24"/>
        <v>378</v>
      </c>
      <c r="L133" s="18">
        <f t="shared" si="25"/>
        <v>430</v>
      </c>
      <c r="M133" s="18">
        <v>7</v>
      </c>
      <c r="N133" s="18">
        <v>2</v>
      </c>
      <c r="O133" s="21">
        <f t="shared" si="26"/>
        <v>404</v>
      </c>
    </row>
    <row r="134" spans="2:15" s="54" customFormat="1" ht="11.25">
      <c r="B134" s="50">
        <v>8</v>
      </c>
      <c r="C134" s="52" t="s">
        <v>126</v>
      </c>
      <c r="D134" s="52" t="s">
        <v>68</v>
      </c>
      <c r="E134" s="56">
        <v>378</v>
      </c>
      <c r="F134" s="56">
        <v>420</v>
      </c>
      <c r="G134" s="56"/>
      <c r="H134" s="56"/>
      <c r="I134" s="56"/>
      <c r="J134" s="50">
        <f t="shared" si="23"/>
        <v>798</v>
      </c>
      <c r="K134" s="52">
        <f t="shared" si="24"/>
        <v>378</v>
      </c>
      <c r="L134" s="50">
        <f t="shared" si="25"/>
        <v>420</v>
      </c>
      <c r="M134" s="50">
        <v>8</v>
      </c>
      <c r="N134" s="50">
        <v>2</v>
      </c>
      <c r="O134" s="53">
        <f t="shared" si="26"/>
        <v>399</v>
      </c>
    </row>
    <row r="135" spans="2:15" ht="11.25">
      <c r="B135" s="18">
        <v>9</v>
      </c>
      <c r="C135" s="20" t="s">
        <v>102</v>
      </c>
      <c r="D135" s="20" t="s">
        <v>12</v>
      </c>
      <c r="E135" s="30">
        <v>378</v>
      </c>
      <c r="F135" s="30">
        <v>410</v>
      </c>
      <c r="G135" s="30"/>
      <c r="H135" s="30"/>
      <c r="I135" s="30"/>
      <c r="J135" s="18">
        <f t="shared" si="23"/>
        <v>788</v>
      </c>
      <c r="K135" s="20">
        <f t="shared" si="24"/>
        <v>378</v>
      </c>
      <c r="L135" s="18">
        <f t="shared" si="25"/>
        <v>410</v>
      </c>
      <c r="M135" s="18">
        <v>9</v>
      </c>
      <c r="N135" s="18">
        <v>2</v>
      </c>
      <c r="O135" s="21">
        <f t="shared" si="26"/>
        <v>394</v>
      </c>
    </row>
    <row r="136" spans="2:15" ht="11.25">
      <c r="B136" s="18">
        <v>10</v>
      </c>
      <c r="C136" s="20" t="s">
        <v>104</v>
      </c>
      <c r="D136" s="20" t="s">
        <v>12</v>
      </c>
      <c r="E136" s="30">
        <v>400</v>
      </c>
      <c r="F136" s="30">
        <v>378</v>
      </c>
      <c r="G136" s="30"/>
      <c r="H136" s="30"/>
      <c r="I136" s="30"/>
      <c r="J136" s="18">
        <f t="shared" si="23"/>
        <v>778</v>
      </c>
      <c r="K136" s="20">
        <f t="shared" si="24"/>
        <v>378</v>
      </c>
      <c r="L136" s="18">
        <f t="shared" si="25"/>
        <v>400</v>
      </c>
      <c r="M136" s="18">
        <v>10</v>
      </c>
      <c r="N136" s="18">
        <v>2</v>
      </c>
      <c r="O136" s="21">
        <f t="shared" si="26"/>
        <v>389</v>
      </c>
    </row>
    <row r="137" spans="2:15" s="54" customFormat="1" ht="11.25">
      <c r="B137" s="50">
        <v>11</v>
      </c>
      <c r="C137" s="50" t="s">
        <v>108</v>
      </c>
      <c r="D137" s="52" t="s">
        <v>161</v>
      </c>
      <c r="E137" s="56">
        <v>378</v>
      </c>
      <c r="F137" s="56">
        <v>0</v>
      </c>
      <c r="G137" s="56"/>
      <c r="H137" s="56"/>
      <c r="I137" s="56"/>
      <c r="J137" s="50">
        <f>E137+F137+G137+H137+I137</f>
        <v>378</v>
      </c>
      <c r="K137" s="52">
        <f>MIN(E137:H137)</f>
        <v>0</v>
      </c>
      <c r="L137" s="50">
        <f>J137-K137</f>
        <v>378</v>
      </c>
      <c r="M137" s="50">
        <v>11</v>
      </c>
      <c r="N137" s="50">
        <v>1</v>
      </c>
      <c r="O137" s="53">
        <f>J137/N137</f>
        <v>378</v>
      </c>
    </row>
    <row r="138" spans="2:15" ht="11.25">
      <c r="B138" s="18">
        <v>11</v>
      </c>
      <c r="C138" s="20" t="s">
        <v>127</v>
      </c>
      <c r="D138" s="20" t="s">
        <v>12</v>
      </c>
      <c r="E138" s="30">
        <v>378</v>
      </c>
      <c r="F138" s="30">
        <v>378</v>
      </c>
      <c r="G138" s="30"/>
      <c r="H138" s="30"/>
      <c r="I138" s="30"/>
      <c r="J138" s="18">
        <f t="shared" si="23"/>
        <v>756</v>
      </c>
      <c r="K138" s="20">
        <f t="shared" si="24"/>
        <v>378</v>
      </c>
      <c r="L138" s="18">
        <f t="shared" si="25"/>
        <v>378</v>
      </c>
      <c r="M138" s="18">
        <v>11</v>
      </c>
      <c r="N138" s="18">
        <v>2</v>
      </c>
      <c r="O138" s="21">
        <f t="shared" si="26"/>
        <v>378</v>
      </c>
    </row>
    <row r="139" spans="2:15" ht="11.25">
      <c r="B139" s="18">
        <v>11</v>
      </c>
      <c r="C139" s="20" t="s">
        <v>110</v>
      </c>
      <c r="D139" s="20" t="s">
        <v>13</v>
      </c>
      <c r="E139" s="30">
        <v>378</v>
      </c>
      <c r="F139" s="30">
        <v>345</v>
      </c>
      <c r="G139" s="30"/>
      <c r="H139" s="30"/>
      <c r="I139" s="30"/>
      <c r="J139" s="18">
        <f t="shared" si="23"/>
        <v>723</v>
      </c>
      <c r="K139" s="20">
        <f t="shared" si="24"/>
        <v>345</v>
      </c>
      <c r="L139" s="18">
        <f t="shared" si="25"/>
        <v>378</v>
      </c>
      <c r="M139" s="18">
        <v>11</v>
      </c>
      <c r="N139" s="18">
        <v>2</v>
      </c>
      <c r="O139" s="21">
        <f t="shared" si="26"/>
        <v>361.5</v>
      </c>
    </row>
    <row r="140" spans="2:15" ht="11.25">
      <c r="B140" s="18">
        <v>11</v>
      </c>
      <c r="C140" s="20" t="s">
        <v>128</v>
      </c>
      <c r="D140" s="20" t="s">
        <v>13</v>
      </c>
      <c r="E140" s="30">
        <v>378</v>
      </c>
      <c r="F140" s="30">
        <v>378</v>
      </c>
      <c r="G140" s="30"/>
      <c r="H140" s="30"/>
      <c r="I140" s="30"/>
      <c r="J140" s="18">
        <f t="shared" si="23"/>
        <v>756</v>
      </c>
      <c r="K140" s="20">
        <f t="shared" si="24"/>
        <v>378</v>
      </c>
      <c r="L140" s="18">
        <f t="shared" si="25"/>
        <v>378</v>
      </c>
      <c r="M140" s="18">
        <v>11</v>
      </c>
      <c r="N140" s="18">
        <v>2</v>
      </c>
      <c r="O140" s="21">
        <f t="shared" si="26"/>
        <v>378</v>
      </c>
    </row>
    <row r="141" spans="2:15" ht="11.25">
      <c r="B141" s="18">
        <v>11</v>
      </c>
      <c r="C141" s="20" t="s">
        <v>124</v>
      </c>
      <c r="D141" s="20" t="s">
        <v>12</v>
      </c>
      <c r="E141" s="30">
        <v>378</v>
      </c>
      <c r="F141" s="30">
        <v>0</v>
      </c>
      <c r="G141" s="30"/>
      <c r="H141" s="30"/>
      <c r="I141" s="30"/>
      <c r="J141" s="18">
        <f t="shared" si="23"/>
        <v>378</v>
      </c>
      <c r="K141" s="20">
        <f t="shared" si="24"/>
        <v>0</v>
      </c>
      <c r="L141" s="18">
        <f t="shared" si="25"/>
        <v>378</v>
      </c>
      <c r="M141" s="18">
        <v>11</v>
      </c>
      <c r="N141" s="18">
        <v>1</v>
      </c>
      <c r="O141" s="21">
        <f t="shared" si="26"/>
        <v>378</v>
      </c>
    </row>
    <row r="142" spans="2:15" ht="11.25">
      <c r="B142" s="18">
        <v>11</v>
      </c>
      <c r="C142" s="20" t="s">
        <v>109</v>
      </c>
      <c r="D142" s="20" t="s">
        <v>13</v>
      </c>
      <c r="E142" s="30">
        <v>348</v>
      </c>
      <c r="F142" s="30">
        <v>378</v>
      </c>
      <c r="G142" s="30"/>
      <c r="H142" s="30"/>
      <c r="I142" s="30"/>
      <c r="J142" s="18">
        <f t="shared" si="23"/>
        <v>726</v>
      </c>
      <c r="K142" s="20">
        <f t="shared" si="24"/>
        <v>348</v>
      </c>
      <c r="L142" s="18">
        <f t="shared" si="25"/>
        <v>378</v>
      </c>
      <c r="M142" s="18">
        <v>11</v>
      </c>
      <c r="N142" s="18">
        <v>2</v>
      </c>
      <c r="O142" s="21">
        <f t="shared" si="26"/>
        <v>363</v>
      </c>
    </row>
    <row r="143" spans="2:15" ht="11.25">
      <c r="B143" s="18">
        <v>11</v>
      </c>
      <c r="C143" s="20" t="s">
        <v>107</v>
      </c>
      <c r="D143" s="20" t="s">
        <v>12</v>
      </c>
      <c r="E143" s="30">
        <v>348</v>
      </c>
      <c r="F143" s="30">
        <v>378</v>
      </c>
      <c r="G143" s="30"/>
      <c r="H143" s="30"/>
      <c r="I143" s="30"/>
      <c r="J143" s="18">
        <f t="shared" si="23"/>
        <v>726</v>
      </c>
      <c r="K143" s="20">
        <f t="shared" si="24"/>
        <v>348</v>
      </c>
      <c r="L143" s="18">
        <f t="shared" si="25"/>
        <v>378</v>
      </c>
      <c r="M143" s="18">
        <v>11</v>
      </c>
      <c r="N143" s="18">
        <v>2</v>
      </c>
      <c r="O143" s="21">
        <f t="shared" si="26"/>
        <v>363</v>
      </c>
    </row>
    <row r="144" spans="2:15" ht="11.25">
      <c r="B144" s="18">
        <v>11</v>
      </c>
      <c r="C144" s="33" t="s">
        <v>157</v>
      </c>
      <c r="D144" s="20" t="s">
        <v>131</v>
      </c>
      <c r="E144" s="30">
        <v>0</v>
      </c>
      <c r="F144" s="30">
        <v>378</v>
      </c>
      <c r="G144" s="30"/>
      <c r="H144" s="30"/>
      <c r="I144" s="30"/>
      <c r="J144" s="18">
        <f t="shared" si="23"/>
        <v>378</v>
      </c>
      <c r="K144" s="20">
        <f t="shared" si="24"/>
        <v>0</v>
      </c>
      <c r="L144" s="18">
        <f t="shared" si="25"/>
        <v>378</v>
      </c>
      <c r="M144" s="18">
        <v>11</v>
      </c>
      <c r="N144" s="18">
        <v>1</v>
      </c>
      <c r="O144" s="21">
        <f t="shared" si="26"/>
        <v>378</v>
      </c>
    </row>
    <row r="145" spans="2:15" ht="11.25">
      <c r="B145" s="18">
        <v>11</v>
      </c>
      <c r="C145" s="20" t="s">
        <v>139</v>
      </c>
      <c r="D145" s="20" t="s">
        <v>11</v>
      </c>
      <c r="E145" s="30">
        <v>0</v>
      </c>
      <c r="F145" s="30">
        <v>378</v>
      </c>
      <c r="G145" s="30"/>
      <c r="H145" s="30"/>
      <c r="I145" s="30"/>
      <c r="J145" s="18">
        <f t="shared" si="23"/>
        <v>378</v>
      </c>
      <c r="K145" s="20">
        <f t="shared" si="24"/>
        <v>0</v>
      </c>
      <c r="L145" s="18">
        <f t="shared" si="25"/>
        <v>378</v>
      </c>
      <c r="M145" s="18">
        <v>11</v>
      </c>
      <c r="N145" s="18">
        <v>1</v>
      </c>
      <c r="O145" s="21">
        <f t="shared" si="26"/>
        <v>378</v>
      </c>
    </row>
    <row r="146" spans="2:15" ht="11.25">
      <c r="B146" s="18">
        <v>20</v>
      </c>
      <c r="C146" s="20" t="s">
        <v>106</v>
      </c>
      <c r="D146" s="20" t="s">
        <v>11</v>
      </c>
      <c r="E146" s="30">
        <v>348</v>
      </c>
      <c r="F146" s="30">
        <v>353</v>
      </c>
      <c r="G146" s="30"/>
      <c r="H146" s="30"/>
      <c r="I146" s="30"/>
      <c r="J146" s="18">
        <f t="shared" si="23"/>
        <v>701</v>
      </c>
      <c r="K146" s="20">
        <f t="shared" si="24"/>
        <v>348</v>
      </c>
      <c r="L146" s="18">
        <f t="shared" si="25"/>
        <v>353</v>
      </c>
      <c r="M146" s="18">
        <v>20</v>
      </c>
      <c r="N146" s="18">
        <v>2</v>
      </c>
      <c r="O146" s="21">
        <f t="shared" si="26"/>
        <v>350.5</v>
      </c>
    </row>
    <row r="147" spans="2:15" ht="11.25">
      <c r="B147" s="18">
        <v>20</v>
      </c>
      <c r="C147" s="20" t="s">
        <v>130</v>
      </c>
      <c r="D147" s="20" t="s">
        <v>131</v>
      </c>
      <c r="E147" s="30">
        <v>0</v>
      </c>
      <c r="F147" s="30">
        <v>353</v>
      </c>
      <c r="G147" s="30"/>
      <c r="H147" s="30"/>
      <c r="I147" s="30"/>
      <c r="J147" s="18">
        <f t="shared" si="23"/>
        <v>353</v>
      </c>
      <c r="K147" s="20">
        <f t="shared" si="24"/>
        <v>0</v>
      </c>
      <c r="L147" s="18">
        <f t="shared" si="25"/>
        <v>353</v>
      </c>
      <c r="M147" s="18">
        <v>20</v>
      </c>
      <c r="N147" s="18">
        <v>1</v>
      </c>
      <c r="O147" s="21">
        <f t="shared" si="26"/>
        <v>353</v>
      </c>
    </row>
    <row r="148" spans="2:15" ht="11.25">
      <c r="B148" s="18">
        <v>21</v>
      </c>
      <c r="C148" s="20" t="s">
        <v>129</v>
      </c>
      <c r="D148" s="20" t="s">
        <v>12</v>
      </c>
      <c r="E148" s="30">
        <v>348</v>
      </c>
      <c r="F148" s="30">
        <v>0</v>
      </c>
      <c r="G148" s="30"/>
      <c r="H148" s="30"/>
      <c r="I148" s="30"/>
      <c r="J148" s="18">
        <f t="shared" si="23"/>
        <v>348</v>
      </c>
      <c r="K148" s="20">
        <f t="shared" si="24"/>
        <v>0</v>
      </c>
      <c r="L148" s="18">
        <f t="shared" si="25"/>
        <v>348</v>
      </c>
      <c r="M148" s="18">
        <v>21</v>
      </c>
      <c r="N148" s="18">
        <v>1</v>
      </c>
      <c r="O148" s="21">
        <f t="shared" si="26"/>
        <v>348</v>
      </c>
    </row>
    <row r="149" spans="2:15" s="54" customFormat="1" ht="11.25">
      <c r="B149" s="50">
        <v>22</v>
      </c>
      <c r="C149" s="52" t="s">
        <v>143</v>
      </c>
      <c r="D149" s="52" t="s">
        <v>68</v>
      </c>
      <c r="E149" s="56">
        <v>0</v>
      </c>
      <c r="F149" s="56">
        <v>340</v>
      </c>
      <c r="G149" s="56"/>
      <c r="H149" s="56"/>
      <c r="I149" s="56"/>
      <c r="J149" s="50">
        <f t="shared" si="23"/>
        <v>340</v>
      </c>
      <c r="K149" s="52">
        <f t="shared" si="24"/>
        <v>0</v>
      </c>
      <c r="L149" s="50">
        <f t="shared" si="25"/>
        <v>340</v>
      </c>
      <c r="M149" s="50">
        <v>22</v>
      </c>
      <c r="N149" s="50">
        <v>1</v>
      </c>
      <c r="O149" s="53">
        <f t="shared" si="26"/>
        <v>340</v>
      </c>
    </row>
    <row r="150" spans="2:15" ht="11.25">
      <c r="B150" s="18">
        <v>23</v>
      </c>
      <c r="C150" s="20" t="s">
        <v>130</v>
      </c>
      <c r="D150" s="18" t="s">
        <v>131</v>
      </c>
      <c r="E150" s="30">
        <v>335</v>
      </c>
      <c r="F150" s="30">
        <v>0</v>
      </c>
      <c r="G150" s="30"/>
      <c r="H150" s="30"/>
      <c r="I150" s="30"/>
      <c r="J150" s="18">
        <f t="shared" si="23"/>
        <v>335</v>
      </c>
      <c r="K150" s="20">
        <f t="shared" si="24"/>
        <v>0</v>
      </c>
      <c r="L150" s="18">
        <f t="shared" si="25"/>
        <v>335</v>
      </c>
      <c r="M150" s="18">
        <v>23</v>
      </c>
      <c r="N150" s="18">
        <v>1</v>
      </c>
      <c r="O150" s="21">
        <f t="shared" si="26"/>
        <v>335</v>
      </c>
    </row>
    <row r="151" spans="2:15" ht="11.25">
      <c r="B151" s="18">
        <v>24</v>
      </c>
      <c r="C151" s="20" t="s">
        <v>111</v>
      </c>
      <c r="D151" s="20" t="s">
        <v>11</v>
      </c>
      <c r="E151" s="30">
        <v>305</v>
      </c>
      <c r="F151" s="30">
        <v>333</v>
      </c>
      <c r="G151" s="30"/>
      <c r="H151" s="30"/>
      <c r="I151" s="30"/>
      <c r="J151" s="18">
        <f t="shared" si="23"/>
        <v>638</v>
      </c>
      <c r="K151" s="20">
        <f t="shared" si="24"/>
        <v>305</v>
      </c>
      <c r="L151" s="18">
        <f t="shared" si="25"/>
        <v>333</v>
      </c>
      <c r="M151" s="18">
        <v>24</v>
      </c>
      <c r="N151" s="18">
        <v>2</v>
      </c>
      <c r="O151" s="21">
        <f t="shared" si="26"/>
        <v>319</v>
      </c>
    </row>
    <row r="152" spans="2:15" ht="11.25">
      <c r="B152" s="18">
        <v>25</v>
      </c>
      <c r="C152" s="20" t="s">
        <v>132</v>
      </c>
      <c r="D152" s="18" t="s">
        <v>131</v>
      </c>
      <c r="E152" s="30">
        <v>330</v>
      </c>
      <c r="F152" s="30">
        <v>0</v>
      </c>
      <c r="G152" s="30"/>
      <c r="H152" s="30"/>
      <c r="I152" s="30"/>
      <c r="J152" s="18">
        <f t="shared" si="23"/>
        <v>330</v>
      </c>
      <c r="K152" s="20">
        <f t="shared" si="24"/>
        <v>0</v>
      </c>
      <c r="L152" s="18">
        <f t="shared" si="25"/>
        <v>330</v>
      </c>
      <c r="M152" s="18">
        <v>25</v>
      </c>
      <c r="N152" s="18">
        <v>1</v>
      </c>
      <c r="O152" s="21">
        <f t="shared" si="26"/>
        <v>330</v>
      </c>
    </row>
    <row r="153" spans="2:15" ht="11.25">
      <c r="B153" s="18">
        <v>26</v>
      </c>
      <c r="C153" s="20" t="s">
        <v>133</v>
      </c>
      <c r="D153" s="20" t="s">
        <v>12</v>
      </c>
      <c r="E153" s="30">
        <v>325</v>
      </c>
      <c r="F153" s="30">
        <v>0</v>
      </c>
      <c r="G153" s="30"/>
      <c r="H153" s="30"/>
      <c r="I153" s="30"/>
      <c r="J153" s="18">
        <f t="shared" si="23"/>
        <v>325</v>
      </c>
      <c r="K153" s="20">
        <f t="shared" si="24"/>
        <v>0</v>
      </c>
      <c r="L153" s="18">
        <f t="shared" si="25"/>
        <v>325</v>
      </c>
      <c r="M153" s="18">
        <v>26</v>
      </c>
      <c r="N153" s="18">
        <v>1</v>
      </c>
      <c r="O153" s="21">
        <f t="shared" si="26"/>
        <v>325</v>
      </c>
    </row>
    <row r="154" spans="2:15" ht="11.25">
      <c r="B154" s="18">
        <v>27</v>
      </c>
      <c r="C154" s="20" t="s">
        <v>105</v>
      </c>
      <c r="D154" s="20" t="s">
        <v>12</v>
      </c>
      <c r="E154" s="30">
        <v>320</v>
      </c>
      <c r="F154" s="30">
        <v>318</v>
      </c>
      <c r="G154" s="30"/>
      <c r="H154" s="30"/>
      <c r="I154" s="30"/>
      <c r="J154" s="18">
        <f t="shared" si="23"/>
        <v>638</v>
      </c>
      <c r="K154" s="20">
        <f t="shared" si="24"/>
        <v>318</v>
      </c>
      <c r="L154" s="18">
        <f t="shared" si="25"/>
        <v>320</v>
      </c>
      <c r="M154" s="18">
        <v>27</v>
      </c>
      <c r="N154" s="18">
        <v>2</v>
      </c>
      <c r="O154" s="21">
        <f t="shared" si="26"/>
        <v>319</v>
      </c>
    </row>
    <row r="155" spans="2:15" ht="11.25">
      <c r="B155" s="18">
        <v>28</v>
      </c>
      <c r="C155" s="20" t="s">
        <v>152</v>
      </c>
      <c r="D155" s="20" t="s">
        <v>131</v>
      </c>
      <c r="E155" s="30">
        <v>0</v>
      </c>
      <c r="F155" s="30">
        <v>318</v>
      </c>
      <c r="G155" s="30"/>
      <c r="H155" s="30"/>
      <c r="I155" s="30"/>
      <c r="J155" s="18">
        <f t="shared" si="23"/>
        <v>318</v>
      </c>
      <c r="K155" s="20">
        <f t="shared" si="24"/>
        <v>0</v>
      </c>
      <c r="L155" s="18">
        <f t="shared" si="25"/>
        <v>318</v>
      </c>
      <c r="M155" s="18">
        <v>28</v>
      </c>
      <c r="N155" s="18">
        <v>1</v>
      </c>
      <c r="O155" s="21">
        <f t="shared" si="26"/>
        <v>318</v>
      </c>
    </row>
    <row r="156" spans="2:15" ht="11.25">
      <c r="B156" s="18">
        <v>28</v>
      </c>
      <c r="C156" s="20" t="s">
        <v>132</v>
      </c>
      <c r="D156" s="20" t="s">
        <v>131</v>
      </c>
      <c r="E156" s="30">
        <v>0</v>
      </c>
      <c r="F156" s="30">
        <v>318</v>
      </c>
      <c r="G156" s="30"/>
      <c r="H156" s="30"/>
      <c r="I156" s="30"/>
      <c r="J156" s="18">
        <f t="shared" si="23"/>
        <v>318</v>
      </c>
      <c r="K156" s="20">
        <f t="shared" si="24"/>
        <v>0</v>
      </c>
      <c r="L156" s="18">
        <f t="shared" si="25"/>
        <v>318</v>
      </c>
      <c r="M156" s="18">
        <v>28</v>
      </c>
      <c r="N156" s="18">
        <v>1</v>
      </c>
      <c r="O156" s="21">
        <f t="shared" si="26"/>
        <v>318</v>
      </c>
    </row>
    <row r="157" spans="2:15" s="54" customFormat="1" ht="11.25">
      <c r="B157" s="50">
        <v>28</v>
      </c>
      <c r="C157" s="52" t="s">
        <v>153</v>
      </c>
      <c r="D157" s="52" t="s">
        <v>68</v>
      </c>
      <c r="E157" s="56">
        <v>0</v>
      </c>
      <c r="F157" s="56">
        <v>318</v>
      </c>
      <c r="G157" s="56"/>
      <c r="H157" s="56"/>
      <c r="I157" s="56"/>
      <c r="J157" s="50">
        <f t="shared" si="23"/>
        <v>318</v>
      </c>
      <c r="K157" s="52">
        <f t="shared" si="24"/>
        <v>0</v>
      </c>
      <c r="L157" s="50">
        <f t="shared" si="25"/>
        <v>318</v>
      </c>
      <c r="M157" s="50">
        <v>28</v>
      </c>
      <c r="N157" s="50">
        <v>1</v>
      </c>
      <c r="O157" s="53">
        <f t="shared" si="26"/>
        <v>318</v>
      </c>
    </row>
    <row r="158" spans="2:15" ht="11.25">
      <c r="B158" s="18">
        <v>28</v>
      </c>
      <c r="C158" s="20" t="s">
        <v>158</v>
      </c>
      <c r="D158" s="20" t="s">
        <v>12</v>
      </c>
      <c r="E158" s="30">
        <v>0</v>
      </c>
      <c r="F158" s="30">
        <v>318</v>
      </c>
      <c r="G158" s="30"/>
      <c r="H158" s="30"/>
      <c r="I158" s="30"/>
      <c r="J158" s="18">
        <f t="shared" si="23"/>
        <v>318</v>
      </c>
      <c r="K158" s="20">
        <f t="shared" si="24"/>
        <v>0</v>
      </c>
      <c r="L158" s="18">
        <f t="shared" si="25"/>
        <v>318</v>
      </c>
      <c r="M158" s="18">
        <v>28</v>
      </c>
      <c r="N158" s="18">
        <v>1</v>
      </c>
      <c r="O158" s="21">
        <f t="shared" si="26"/>
        <v>318</v>
      </c>
    </row>
    <row r="159" spans="2:15" ht="11.25">
      <c r="B159" s="18">
        <v>32</v>
      </c>
      <c r="C159" s="20" t="s">
        <v>134</v>
      </c>
      <c r="D159" s="20" t="s">
        <v>20</v>
      </c>
      <c r="E159" s="30">
        <v>315</v>
      </c>
      <c r="F159" s="30">
        <v>0</v>
      </c>
      <c r="G159" s="30"/>
      <c r="H159" s="30"/>
      <c r="I159" s="30"/>
      <c r="J159" s="18">
        <f t="shared" si="23"/>
        <v>315</v>
      </c>
      <c r="K159" s="20">
        <f t="shared" si="24"/>
        <v>0</v>
      </c>
      <c r="L159" s="18">
        <f t="shared" si="25"/>
        <v>315</v>
      </c>
      <c r="M159" s="18">
        <v>32</v>
      </c>
      <c r="N159" s="18">
        <v>1</v>
      </c>
      <c r="O159" s="21">
        <f t="shared" si="26"/>
        <v>315</v>
      </c>
    </row>
    <row r="160" spans="2:15" ht="11.25">
      <c r="B160" s="18">
        <v>33</v>
      </c>
      <c r="C160" s="20" t="s">
        <v>135</v>
      </c>
      <c r="D160" s="20" t="s">
        <v>20</v>
      </c>
      <c r="E160" s="30">
        <v>310</v>
      </c>
      <c r="F160" s="30">
        <v>0</v>
      </c>
      <c r="G160" s="30"/>
      <c r="H160" s="30"/>
      <c r="I160" s="30"/>
      <c r="J160" s="18">
        <f t="shared" si="23"/>
        <v>310</v>
      </c>
      <c r="K160" s="20">
        <f t="shared" si="24"/>
        <v>0</v>
      </c>
      <c r="L160" s="18">
        <f t="shared" si="25"/>
        <v>310</v>
      </c>
      <c r="M160" s="18">
        <v>33</v>
      </c>
      <c r="N160" s="18">
        <v>1</v>
      </c>
      <c r="O160" s="21">
        <f t="shared" si="26"/>
        <v>310</v>
      </c>
    </row>
    <row r="161" spans="2:15" ht="11.25">
      <c r="B161" s="18">
        <v>34</v>
      </c>
      <c r="C161" s="20" t="s">
        <v>159</v>
      </c>
      <c r="D161" s="20" t="s">
        <v>131</v>
      </c>
      <c r="E161" s="30">
        <v>0</v>
      </c>
      <c r="F161" s="30">
        <v>305</v>
      </c>
      <c r="G161" s="30"/>
      <c r="H161" s="30"/>
      <c r="I161" s="30"/>
      <c r="J161" s="18">
        <f t="shared" si="23"/>
        <v>305</v>
      </c>
      <c r="K161" s="20">
        <f t="shared" si="24"/>
        <v>0</v>
      </c>
      <c r="L161" s="18">
        <f t="shared" si="25"/>
        <v>305</v>
      </c>
      <c r="M161" s="18">
        <v>34</v>
      </c>
      <c r="N161" s="18">
        <v>1</v>
      </c>
      <c r="O161" s="21">
        <f t="shared" si="26"/>
        <v>305</v>
      </c>
    </row>
    <row r="162" spans="2:15" ht="11.25">
      <c r="B162" s="18"/>
      <c r="C162" s="18"/>
      <c r="D162" s="20"/>
      <c r="E162" s="30">
        <v>0</v>
      </c>
      <c r="F162" s="30"/>
      <c r="G162" s="30"/>
      <c r="H162" s="30"/>
      <c r="I162" s="30"/>
      <c r="J162" s="18">
        <f>I162+H162+G162+F162+E162</f>
        <v>0</v>
      </c>
      <c r="K162" s="20">
        <v>0</v>
      </c>
      <c r="L162" s="18">
        <f>SUM(E162:I162)</f>
        <v>0</v>
      </c>
      <c r="M162" s="18">
        <f>B162</f>
        <v>0</v>
      </c>
      <c r="N162" s="18"/>
      <c r="O162" s="21"/>
    </row>
  </sheetData>
  <sheetProtection selectLockedCells="1" selectUnlockedCells="1"/>
  <mergeCells count="7">
    <mergeCell ref="B124:M124"/>
    <mergeCell ref="B2:M2"/>
    <mergeCell ref="B8:M8"/>
    <mergeCell ref="B36:M36"/>
    <mergeCell ref="B53:M53"/>
    <mergeCell ref="B73:M73"/>
    <mergeCell ref="B108:M108"/>
  </mergeCells>
  <printOptions/>
  <pageMargins left="0.25" right="0.25" top="0.3298611111111111" bottom="0.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Goleen &amp; District CC</dc:creator>
  <cp:keywords/>
  <dc:description/>
  <cp:lastModifiedBy>Owen Kelly</cp:lastModifiedBy>
  <cp:lastPrinted>2011-02-16T14:24:50Z</cp:lastPrinted>
  <dcterms:created xsi:type="dcterms:W3CDTF">2011-02-15T10:18:22Z</dcterms:created>
  <dcterms:modified xsi:type="dcterms:W3CDTF">2011-02-18T16:12:49Z</dcterms:modified>
  <cp:category/>
  <cp:version/>
  <cp:contentType/>
  <cp:contentStatus/>
</cp:coreProperties>
</file>