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65" windowHeight="9345" activeTab="1"/>
  </bookViews>
  <sheets>
    <sheet name="Flight Log" sheetId="1" r:id="rId1"/>
    <sheet name="Info" sheetId="2" r:id="rId2"/>
  </sheets>
  <definedNames/>
  <calcPr fullCalcOnLoad="1" fullPrecision="0"/>
</workbook>
</file>

<file path=xl/sharedStrings.xml><?xml version="1.0" encoding="utf-8"?>
<sst xmlns="http://schemas.openxmlformats.org/spreadsheetml/2006/main" count="86" uniqueCount="85">
  <si>
    <t>Date:</t>
  </si>
  <si>
    <t>From/To</t>
  </si>
  <si>
    <t>Time</t>
  </si>
  <si>
    <t>ATA</t>
  </si>
  <si>
    <t>QNH</t>
  </si>
  <si>
    <t>QFE</t>
  </si>
  <si>
    <t>Surface Wind</t>
  </si>
  <si>
    <t>Distress 7700</t>
  </si>
  <si>
    <t>Comm Fail 7600</t>
  </si>
  <si>
    <t>Conspicuity 7000</t>
  </si>
  <si>
    <t>Approach Frequency</t>
  </si>
  <si>
    <t>Tower Frequency</t>
  </si>
  <si>
    <t>Flight Plan Altitude</t>
  </si>
  <si>
    <t>True Track</t>
  </si>
  <si>
    <t>True Heading</t>
  </si>
  <si>
    <t>Ground Speed</t>
  </si>
  <si>
    <t>Distance</t>
  </si>
  <si>
    <t>Airfield</t>
  </si>
  <si>
    <t>From:</t>
  </si>
  <si>
    <t>To:</t>
  </si>
  <si>
    <t>Direction</t>
  </si>
  <si>
    <t>Velocity</t>
  </si>
  <si>
    <r>
      <t xml:space="preserve">Wind </t>
    </r>
    <r>
      <rPr>
        <b/>
        <u val="single"/>
        <sz val="10"/>
        <rFont val="Times New Roman"/>
        <family val="1"/>
      </rPr>
      <t>Direction</t>
    </r>
    <r>
      <rPr>
        <b/>
        <sz val="10"/>
        <rFont val="Times New Roman"/>
        <family val="1"/>
      </rPr>
      <t xml:space="preserve"> Velocity</t>
    </r>
  </si>
  <si>
    <t>Magnetic Heading</t>
  </si>
  <si>
    <t>Distress</t>
  </si>
  <si>
    <t>VOR Baldno</t>
  </si>
  <si>
    <t>Weston</t>
  </si>
  <si>
    <t>In Flight Checks</t>
  </si>
  <si>
    <t>F: Fuel</t>
  </si>
  <si>
    <t>R: Radio</t>
  </si>
  <si>
    <t>D: Directions</t>
  </si>
  <si>
    <t>A: Altitude</t>
  </si>
  <si>
    <t>Regional QNH</t>
  </si>
  <si>
    <t>Notes:</t>
  </si>
  <si>
    <t>Fuel:</t>
  </si>
  <si>
    <t xml:space="preserve">Total </t>
  </si>
  <si>
    <t>Rate of consumption</t>
  </si>
  <si>
    <t>Flight</t>
  </si>
  <si>
    <t>Taxi/Climb</t>
  </si>
  <si>
    <t>Alternate</t>
  </si>
  <si>
    <t>Total requirement</t>
  </si>
  <si>
    <t>Margin</t>
  </si>
  <si>
    <t>On board</t>
  </si>
  <si>
    <t>E: Engine Carb heat/Gauges</t>
  </si>
  <si>
    <t>Minimum Safe Altitude</t>
  </si>
  <si>
    <r>
      <t xml:space="preserve">ETA </t>
    </r>
    <r>
      <rPr>
        <b/>
        <u val="single"/>
        <sz val="10"/>
        <rFont val="Times New Roman"/>
        <family val="1"/>
      </rPr>
      <t>Original</t>
    </r>
    <r>
      <rPr>
        <b/>
        <sz val="10"/>
        <rFont val="Times New Roman"/>
        <family val="1"/>
      </rPr>
      <t xml:space="preserve"> Revised</t>
    </r>
  </si>
  <si>
    <t>Holding</t>
  </si>
  <si>
    <t>Alternate:</t>
  </si>
  <si>
    <t>Start Time:</t>
  </si>
  <si>
    <t>Dublin control south area</t>
  </si>
  <si>
    <t>Dublin control north area</t>
  </si>
  <si>
    <t>Dublin tower</t>
  </si>
  <si>
    <t>Enroute frequencies:</t>
  </si>
  <si>
    <t>Baldonnel twr</t>
  </si>
  <si>
    <t>Baldonnel app</t>
  </si>
  <si>
    <t>TAS</t>
  </si>
  <si>
    <t>Magnetic variation</t>
  </si>
  <si>
    <t>+15%</t>
  </si>
  <si>
    <t>Other Information</t>
  </si>
  <si>
    <t>Insert wind speed over direction in cells F7 &amp; F8.</t>
  </si>
  <si>
    <t>To remove wind from a calculation just skip a line.</t>
  </si>
  <si>
    <t>For North use 360 degrees not 0 degrees.</t>
  </si>
  <si>
    <t>Complete TAS &amp; Magnetic variation below.</t>
  </si>
  <si>
    <t>Charity</t>
  </si>
  <si>
    <t>Disclaimer</t>
  </si>
  <si>
    <t xml:space="preserve">This spreadsheet should not be used for flight planning </t>
  </si>
  <si>
    <t>without first checking all calculations by a flight computer</t>
  </si>
  <si>
    <t>and manually.</t>
  </si>
  <si>
    <t>No responsibility can be accepted for any loss whatsoever</t>
  </si>
  <si>
    <t>resulting from action or refraining from action as a result of</t>
  </si>
  <si>
    <t xml:space="preserve">the use or non use of this spread sheet, no matter how so </t>
  </si>
  <si>
    <t>caused.</t>
  </si>
  <si>
    <t>Anyone using this spreadsheet may do so free of charge.</t>
  </si>
  <si>
    <t>charity if you wish to use this spreadsheet, and email</t>
  </si>
  <si>
    <t>Degrees west (use negative for east)</t>
  </si>
  <si>
    <t xml:space="preserve">However I would ask you to make a small contribution to a </t>
  </si>
  <si>
    <t>Suggestions &amp; Errors</t>
  </si>
  <si>
    <t>Any suggestions or error reprots can be made to dublinpilot@eircom.net</t>
  </si>
  <si>
    <t>details to dublinpilot@eircom.net</t>
  </si>
  <si>
    <t>To change wind on a particular line, simply type</t>
  </si>
  <si>
    <t>new wind info into that line. It will then follow this</t>
  </si>
  <si>
    <t>down.</t>
  </si>
  <si>
    <t>Wind info will not appear unless a destination is specified</t>
  </si>
  <si>
    <t>and wind has been entered on previous line.</t>
  </si>
  <si>
    <t>Time will not appear unless distance and wind is entered.</t>
  </si>
</sst>
</file>

<file path=xl/styles.xml><?xml version="1.0" encoding="utf-8"?>
<styleSheet xmlns="http://schemas.openxmlformats.org/spreadsheetml/2006/main">
  <numFmts count="34">
    <numFmt numFmtId="5" formatCode="&quot;IR£&quot;#,##0;\-&quot;IR£&quot;#,##0"/>
    <numFmt numFmtId="6" formatCode="&quot;IR£&quot;#,##0;[Red]\-&quot;IR£&quot;#,##0"/>
    <numFmt numFmtId="7" formatCode="&quot;IR£&quot;#,##0.00;\-&quot;IR£&quot;#,##0.00"/>
    <numFmt numFmtId="8" formatCode="&quot;IR£&quot;#,##0.00;[Red]\-&quot;IR£&quot;#,##0.00"/>
    <numFmt numFmtId="42" formatCode="_-&quot;IR£&quot;* #,##0_-;\-&quot;IR£&quot;* #,##0_-;_-&quot;IR£&quot;* &quot;-&quot;_-;_-@_-"/>
    <numFmt numFmtId="41" formatCode="_-* #,##0_-;\-* #,##0_-;_-* &quot;-&quot;_-;_-@_-"/>
    <numFmt numFmtId="44" formatCode="_-&quot;IR£&quot;* #,##0.00_-;\-&quot;IR£&quot;* #,##0.00_-;_-&quot;IR£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#.00\ ;\(#,###.00\);\ \-\ "/>
    <numFmt numFmtId="171" formatCode="#,###.000\ ;\(#,###.000\);\ \-\ "/>
    <numFmt numFmtId="172" formatCode="#,###.000000\ ;\(#,###.000000\);\ \-\ "/>
    <numFmt numFmtId="173" formatCode="0;0;"/>
    <numFmt numFmtId="174" formatCode="#,#00,"/>
    <numFmt numFmtId="175" formatCode="#,###.0000\ ;\(#,###.0000\);\ \-\ "/>
    <numFmt numFmtId="176" formatCode="#,###.00000\ ;\(#,###.00000\);\ \-\ "/>
    <numFmt numFmtId="177" formatCode="#,###.0000000\ ;\(#,###.0000000\);\ \-\ "/>
    <numFmt numFmtId="178" formatCode="#,###.00000000\ ;\(#,###.00000000\);\ \-\ "/>
    <numFmt numFmtId="179" formatCode="#,###.000000000\ ;\(#,###.000000000\);\ \-\ "/>
    <numFmt numFmtId="180" formatCode="#,###.0000000000\ ;\(#,###.0000000000\);\ \-\ "/>
    <numFmt numFmtId="181" formatCode="#,###.00000000000\ ;\(#,###.00000000000\);\ \-\ "/>
    <numFmt numFmtId="182" formatCode="#,###.000000000000\ ;\(#,###.000000000000\);\ \-\ "/>
    <numFmt numFmtId="183" formatCode="#,###.0000000000000\ ;\(#,###.0000000000000\);\ \-\ "/>
    <numFmt numFmtId="184" formatCode="#,###.00000000000000\ ;\(#,###.00000000000000\);\ \-\ "/>
    <numFmt numFmtId="185" formatCode="#,###.000000000000000\ ;\(#,###.000000000000000\);\ \-\ "/>
    <numFmt numFmtId="186" formatCode="#,###.0000000000000000\ ;\(#,###.0000000000000000\);\ \-\ "/>
    <numFmt numFmtId="187" formatCode="#,###.00000000000000000\ ;\(#,###.00000000000000000\);\ \-\ "/>
    <numFmt numFmtId="188" formatCode="#,###.000000000000000000\ ;\(#,###.000000000000000000\);\ \-\ "/>
    <numFmt numFmtId="189" formatCode="#,###.0000000000000000000\ ;\(#,###.0000000000000000000\);\ \-\ "/>
  </numFmts>
  <fonts count="1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i/>
      <u val="single"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9" fillId="0" borderId="0" xfId="0" applyFont="1" applyAlignment="1">
      <alignment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2" xfId="0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/>
      <protection locked="0"/>
    </xf>
    <xf numFmtId="0" fontId="3" fillId="0" borderId="4" xfId="0" applyFon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2" fillId="3" borderId="3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left" vertical="top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3" fontId="8" fillId="0" borderId="3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170" fontId="4" fillId="0" borderId="11" xfId="0" applyNumberFormat="1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vertical="top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" fillId="0" borderId="9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70" fontId="0" fillId="0" borderId="16" xfId="0" applyNumberFormat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171" fontId="0" fillId="0" borderId="16" xfId="0" applyNumberFormat="1" applyBorder="1" applyAlignment="1" applyProtection="1">
      <alignment horizontal="left"/>
      <protection locked="0"/>
    </xf>
    <xf numFmtId="0" fontId="0" fillId="0" borderId="4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70" fontId="0" fillId="0" borderId="22" xfId="0" applyNumberFormat="1" applyBorder="1" applyAlignment="1" applyProtection="1">
      <alignment horizontal="lef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9" fontId="1" fillId="0" borderId="2" xfId="0" applyNumberFormat="1" applyFont="1" applyBorder="1" applyAlignment="1" applyProtection="1" quotePrefix="1">
      <alignment/>
      <protection locked="0"/>
    </xf>
    <xf numFmtId="0" fontId="0" fillId="0" borderId="2" xfId="0" applyBorder="1" applyAlignment="1" applyProtection="1">
      <alignment/>
      <protection locked="0"/>
    </xf>
    <xf numFmtId="0" fontId="3" fillId="0" borderId="18" xfId="0" applyFont="1" applyBorder="1" applyAlignment="1" applyProtection="1">
      <alignment vertical="top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184" fontId="0" fillId="0" borderId="0" xfId="0" applyNumberFormat="1" applyBorder="1" applyAlignment="1" applyProtection="1">
      <alignment/>
      <protection locked="0"/>
    </xf>
    <xf numFmtId="189" fontId="0" fillId="0" borderId="0" xfId="0" applyNumberFormat="1" applyBorder="1" applyAlignment="1" applyProtection="1">
      <alignment/>
      <protection locked="0"/>
    </xf>
    <xf numFmtId="0" fontId="4" fillId="0" borderId="6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173" fontId="7" fillId="3" borderId="7" xfId="0" applyNumberFormat="1" applyFont="1" applyFill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173" fontId="7" fillId="0" borderId="7" xfId="0" applyNumberFormat="1" applyFont="1" applyBorder="1" applyAlignment="1" applyProtection="1">
      <alignment horizontal="center" vertical="center"/>
      <protection/>
    </xf>
    <xf numFmtId="173" fontId="0" fillId="0" borderId="8" xfId="0" applyNumberFormat="1" applyBorder="1" applyAlignment="1" applyProtection="1">
      <alignment horizontal="center" vertical="center"/>
      <protection/>
    </xf>
    <xf numFmtId="173" fontId="7" fillId="0" borderId="7" xfId="0" applyNumberFormat="1" applyFont="1" applyBorder="1" applyAlignment="1" applyProtection="1">
      <alignment horizontal="center" vertical="center"/>
      <protection locked="0"/>
    </xf>
    <xf numFmtId="173" fontId="0" fillId="0" borderId="8" xfId="0" applyNumberFormat="1" applyBorder="1" applyAlignment="1" applyProtection="1">
      <alignment horizontal="center" vertical="center"/>
      <protection locked="0"/>
    </xf>
    <xf numFmtId="173" fontId="0" fillId="0" borderId="29" xfId="0" applyNumberForma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173" fontId="7" fillId="3" borderId="8" xfId="0" applyNumberFormat="1" applyFont="1" applyFill="1" applyBorder="1" applyAlignment="1" applyProtection="1">
      <alignment horizontal="center" vertical="center"/>
      <protection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">
      <selection activeCell="A1" sqref="A1:C1"/>
    </sheetView>
  </sheetViews>
  <sheetFormatPr defaultColWidth="9.00390625" defaultRowHeight="15.75"/>
  <cols>
    <col min="1" max="2" width="12.00390625" style="4" customWidth="1"/>
    <col min="3" max="6" width="9.00390625" style="4" customWidth="1"/>
    <col min="7" max="7" width="7.75390625" style="4" customWidth="1"/>
    <col min="8" max="11" width="7.375" style="4" customWidth="1"/>
    <col min="12" max="16384" width="9.00390625" style="4" customWidth="1"/>
  </cols>
  <sheetData>
    <row r="1" spans="1:4" ht="15.75">
      <c r="A1" s="86" t="s">
        <v>17</v>
      </c>
      <c r="B1" s="87"/>
      <c r="C1" s="88"/>
      <c r="D1" s="3" t="s">
        <v>0</v>
      </c>
    </row>
    <row r="2" spans="1:13" s="3" customFormat="1" ht="15.75">
      <c r="A2" s="5" t="s">
        <v>18</v>
      </c>
      <c r="B2" s="61"/>
      <c r="C2" s="62"/>
      <c r="D2" s="101" t="s">
        <v>10</v>
      </c>
      <c r="E2" s="102"/>
      <c r="F2" s="86"/>
      <c r="G2" s="88"/>
      <c r="H2" s="6" t="s">
        <v>4</v>
      </c>
      <c r="I2" s="2" t="s">
        <v>5</v>
      </c>
      <c r="J2" s="86" t="s">
        <v>6</v>
      </c>
      <c r="K2" s="88"/>
      <c r="L2" s="92" t="s">
        <v>7</v>
      </c>
      <c r="M2" s="93"/>
    </row>
    <row r="3" spans="1:13" ht="15.75">
      <c r="A3" s="5" t="s">
        <v>19</v>
      </c>
      <c r="B3" s="61"/>
      <c r="C3" s="62"/>
      <c r="D3" s="103" t="s">
        <v>11</v>
      </c>
      <c r="E3" s="102"/>
      <c r="F3" s="86"/>
      <c r="G3" s="98"/>
      <c r="H3" s="7"/>
      <c r="I3" s="7"/>
      <c r="J3" s="6" t="s">
        <v>20</v>
      </c>
      <c r="K3" s="6" t="s">
        <v>21</v>
      </c>
      <c r="L3" s="94" t="s">
        <v>8</v>
      </c>
      <c r="M3" s="95"/>
    </row>
    <row r="4" spans="1:13" ht="15.75">
      <c r="A4" s="8" t="s">
        <v>47</v>
      </c>
      <c r="B4" s="63"/>
      <c r="C4" s="64"/>
      <c r="D4" s="103" t="s">
        <v>32</v>
      </c>
      <c r="E4" s="102"/>
      <c r="F4" s="86"/>
      <c r="G4" s="98"/>
      <c r="H4" s="11"/>
      <c r="I4" s="11"/>
      <c r="J4" s="7"/>
      <c r="K4" s="7"/>
      <c r="L4" s="96" t="s">
        <v>9</v>
      </c>
      <c r="M4" s="97"/>
    </row>
    <row r="5" spans="1:13" s="13" customFormat="1" ht="38.25">
      <c r="A5" s="99" t="s">
        <v>1</v>
      </c>
      <c r="B5" s="100"/>
      <c r="C5" s="12" t="s">
        <v>44</v>
      </c>
      <c r="D5" s="12" t="s">
        <v>12</v>
      </c>
      <c r="E5" s="12" t="s">
        <v>13</v>
      </c>
      <c r="F5" s="12" t="s">
        <v>22</v>
      </c>
      <c r="G5" s="12" t="s">
        <v>14</v>
      </c>
      <c r="H5" s="12" t="s">
        <v>23</v>
      </c>
      <c r="I5" s="12" t="s">
        <v>15</v>
      </c>
      <c r="J5" s="12" t="s">
        <v>16</v>
      </c>
      <c r="K5" s="12" t="s">
        <v>2</v>
      </c>
      <c r="L5" s="12" t="s">
        <v>45</v>
      </c>
      <c r="M5" s="12" t="s">
        <v>3</v>
      </c>
    </row>
    <row r="6" spans="1:13" s="18" customFormat="1" ht="21" customHeight="1">
      <c r="A6" s="82"/>
      <c r="B6" s="83"/>
      <c r="C6" s="14"/>
      <c r="D6" s="15"/>
      <c r="E6" s="15"/>
      <c r="F6" s="15"/>
      <c r="G6" s="15"/>
      <c r="H6" s="15"/>
      <c r="I6" s="15"/>
      <c r="J6" s="15"/>
      <c r="K6" s="15"/>
      <c r="L6" s="16" t="s">
        <v>48</v>
      </c>
      <c r="M6" s="17"/>
    </row>
    <row r="7" spans="1:13" s="18" customFormat="1" ht="21" customHeight="1">
      <c r="A7" s="84"/>
      <c r="B7" s="85"/>
      <c r="C7" s="78"/>
      <c r="D7" s="76"/>
      <c r="E7" s="78"/>
      <c r="F7" s="19">
        <v>270</v>
      </c>
      <c r="G7" s="67">
        <f>IF(E7=0,,IF((INT(E7-(DEGREES(ASIN(((SIN(RADIANS(E7-F7)))*F8)/+Info!$B$16)))))&gt;360,(E7-(DEGREES(ASIN(((SIN(RADIANS(E7-F7)))*F8)/+Info!$B$16))))-360,IF((INT(E7-(DEGREES(ASIN(((SIN(RADIANS(E7-F7)))*F8)/+Info!$B$16)))))&lt;1,(E7-(DEGREES(ASIN(((SIN(RADIANS(E7-F7)))*F8)/+Info!$B$16))))+360,E7-(DEGREES(ASIN(((SIN(RADIANS(E7-F7)))*F8)/+Info!$B$16))))))</f>
        <v>0</v>
      </c>
      <c r="H7" s="65">
        <f>IF(G7=0,,IF((INT(+G7+Info!$B$17))&gt;360,(+G7+Info!$B$17)-360,IF((INT(+G7+Info!$B$17))&lt;1,(+G7+Info!$B$17)+360,(+G7+Info!$B$17))))</f>
        <v>0</v>
      </c>
      <c r="I7" s="67">
        <f>IF(E7=0,,((SIN(RADIANS(180-90-((DEGREES(ASIN(((SIN(RADIANS(E7-F7)))*F8)/+Info!$B$16)))))))*Info!$B$16)-((SIN(RADIANS(180-90-E7+F7)))*F8))</f>
        <v>0</v>
      </c>
      <c r="J7" s="69"/>
      <c r="K7" s="65">
        <f>IF(I7=0,,IF(J7=0,,J7/I7*60))</f>
        <v>0</v>
      </c>
      <c r="L7" s="20"/>
      <c r="M7" s="72"/>
    </row>
    <row r="8" spans="1:15" s="18" customFormat="1" ht="21" customHeight="1">
      <c r="A8" s="82"/>
      <c r="B8" s="83"/>
      <c r="C8" s="79"/>
      <c r="D8" s="77"/>
      <c r="E8" s="79"/>
      <c r="F8" s="19">
        <v>20</v>
      </c>
      <c r="G8" s="68"/>
      <c r="H8" s="66"/>
      <c r="I8" s="68"/>
      <c r="J8" s="70"/>
      <c r="K8" s="75"/>
      <c r="L8" s="20"/>
      <c r="M8" s="73"/>
      <c r="O8" s="60"/>
    </row>
    <row r="9" spans="1:13" s="18" customFormat="1" ht="21" customHeight="1">
      <c r="A9" s="84"/>
      <c r="B9" s="85"/>
      <c r="C9" s="78"/>
      <c r="D9" s="76"/>
      <c r="E9" s="78"/>
      <c r="F9" s="19">
        <f>IF(A10="",,+F7)</f>
        <v>0</v>
      </c>
      <c r="G9" s="67">
        <f>IF(E9=0,,IF((INT(E9-(DEGREES(ASIN(((SIN(RADIANS(E9-F9)))*F10)/+Info!$B$16)))))&gt;360,(E9-(DEGREES(ASIN(((SIN(RADIANS(E9-F9)))*F10)/+Info!$B$16))))-360,IF((INT(E9-(DEGREES(ASIN(((SIN(RADIANS(E9-F9)))*F10)/+Info!$B$16)))))&lt;1,(E9-(DEGREES(ASIN(((SIN(RADIANS(E9-F9)))*F10)/+Info!$B$16))))+360,E9-(DEGREES(ASIN(((SIN(RADIANS(E9-F9)))*F10)/+Info!$B$16))))))</f>
        <v>0</v>
      </c>
      <c r="H9" s="65">
        <f>IF(E9=0,,IF(F9=0,,IF((INT(+G9+Info!$B$17))&gt;360,((+G9+Info!$B$17))-360,IF((INT(+G9+Info!$B$17))&lt;1,(+G9+Info!$B$17)+360,+G9+Info!$B$17))))</f>
        <v>0</v>
      </c>
      <c r="I9" s="67">
        <f>IF(E9=0,,IF(F9=0,,((SIN(RADIANS(180-90-((DEGREES(ASIN(((SIN(RADIANS(E9-F9)))*F10)/+Info!$B$16)))))))*Info!$B$16)-((SIN(RADIANS(180-90-E9+F9)))*F10)))</f>
        <v>0</v>
      </c>
      <c r="J9" s="69"/>
      <c r="K9" s="65">
        <f>IF(I9=0,,IF(J9=0,,J9/I9*60))</f>
        <v>0</v>
      </c>
      <c r="L9" s="20"/>
      <c r="M9" s="72"/>
    </row>
    <row r="10" spans="1:14" s="18" customFormat="1" ht="21" customHeight="1">
      <c r="A10" s="82"/>
      <c r="B10" s="83"/>
      <c r="C10" s="79"/>
      <c r="D10" s="77"/>
      <c r="E10" s="79"/>
      <c r="F10" s="19">
        <f>IF(A10="",,+F8)</f>
        <v>0</v>
      </c>
      <c r="G10" s="68"/>
      <c r="H10" s="66"/>
      <c r="I10" s="68"/>
      <c r="J10" s="70"/>
      <c r="K10" s="75"/>
      <c r="L10" s="20"/>
      <c r="M10" s="73"/>
      <c r="N10" s="59"/>
    </row>
    <row r="11" spans="1:13" s="18" customFormat="1" ht="21" customHeight="1">
      <c r="A11" s="84"/>
      <c r="B11" s="85"/>
      <c r="C11" s="78"/>
      <c r="D11" s="76"/>
      <c r="E11" s="78"/>
      <c r="F11" s="19">
        <f>IF(A12="",,+F9)</f>
        <v>0</v>
      </c>
      <c r="G11" s="67">
        <f>IF(E11=0,,IF((INT(E11-(DEGREES(ASIN(((SIN(RADIANS(E11-F11)))*F12)/+Info!$B$16)))))&gt;360,(E11-(DEGREES(ASIN(((SIN(RADIANS(E11-F11)))*F12)/+Info!$B$16))))-360,IF((INT(E11-(DEGREES(ASIN(((SIN(RADIANS(E11-F11)))*F12)/+Info!$B$16)))))&lt;1,(E11-(DEGREES(ASIN(((SIN(RADIANS(E11-F11)))*F12)/+Info!$B$16))))+360,E11-(DEGREES(ASIN(((SIN(RADIANS(E11-F11)))*F12)/+Info!$B$16))))))</f>
        <v>0</v>
      </c>
      <c r="H11" s="65">
        <f>IF(E11=0,,IF(F11=0,,IF((INT(+G11+Info!$B$17))&gt;360,((+G11+Info!$B$17))-360,IF((INT(+G11+Info!$B$17))&lt;1,(+G11+Info!$B$17)+360,+G11+Info!$B$17))))</f>
        <v>0</v>
      </c>
      <c r="I11" s="67">
        <f>IF(E11=0,,IF(F11=0,,((SIN(RADIANS(180-90-((DEGREES(ASIN(((SIN(RADIANS(E11-F11)))*F12)/+Info!$B$16)))))))*Info!$B$16)-((SIN(RADIANS(180-90-E11+F11)))*F12)))</f>
        <v>0</v>
      </c>
      <c r="J11" s="69"/>
      <c r="K11" s="65">
        <f>IF(I11=0,,IF(J11=0,,J11/I11*60))</f>
        <v>0</v>
      </c>
      <c r="L11" s="20"/>
      <c r="M11" s="72"/>
    </row>
    <row r="12" spans="1:13" s="18" customFormat="1" ht="21" customHeight="1">
      <c r="A12" s="82"/>
      <c r="B12" s="83"/>
      <c r="C12" s="79"/>
      <c r="D12" s="77"/>
      <c r="E12" s="79"/>
      <c r="F12" s="19">
        <f>IF(A12="",,+F10)</f>
        <v>0</v>
      </c>
      <c r="G12" s="68"/>
      <c r="H12" s="66"/>
      <c r="I12" s="68"/>
      <c r="J12" s="70"/>
      <c r="K12" s="75"/>
      <c r="L12" s="20"/>
      <c r="M12" s="73"/>
    </row>
    <row r="13" spans="1:13" s="18" customFormat="1" ht="21" customHeight="1">
      <c r="A13" s="84"/>
      <c r="B13" s="85"/>
      <c r="C13" s="78"/>
      <c r="D13" s="76"/>
      <c r="E13" s="78"/>
      <c r="F13" s="19">
        <f>IF(A14="",,+F11)</f>
        <v>0</v>
      </c>
      <c r="G13" s="67">
        <f>IF(E13=0,,IF((INT(E13-(DEGREES(ASIN(((SIN(RADIANS(E13-F13)))*F14)/+Info!$B$16)))))&gt;360,(E13-(DEGREES(ASIN(((SIN(RADIANS(E13-F13)))*F14)/+Info!$B$16))))-360,IF((INT(E13-(DEGREES(ASIN(((SIN(RADIANS(E13-F13)))*F14)/+Info!$B$16)))))&lt;1,(E13-(DEGREES(ASIN(((SIN(RADIANS(E13-F13)))*F14)/+Info!$B$16))))+360,E13-(DEGREES(ASIN(((SIN(RADIANS(E13-F13)))*F14)/+Info!$B$16))))))</f>
        <v>0</v>
      </c>
      <c r="H13" s="65">
        <f>IF(E13=0,,IF(F13=0,,IF((INT(+G13+Info!$B$17))&gt;360,((+G13+Info!$B$17))-360,IF((INT(+G13+Info!$B$17))&lt;1,(+G13+Info!$B$17)+360,+G13+Info!$B$17))))</f>
        <v>0</v>
      </c>
      <c r="I13" s="67">
        <f>IF(E13=0,,IF(F13=0,,((SIN(RADIANS(180-90-((DEGREES(ASIN(((SIN(RADIANS(E13-F13)))*F14)/+Info!$B$16)))))))*Info!$B$16)-((SIN(RADIANS(180-90-E13+F13)))*F14)))</f>
        <v>0</v>
      </c>
      <c r="J13" s="69"/>
      <c r="K13" s="65">
        <f>IF(I13=0,,IF(J13=0,,J13/I13*60))</f>
        <v>0</v>
      </c>
      <c r="L13" s="20"/>
      <c r="M13" s="72"/>
    </row>
    <row r="14" spans="1:13" s="18" customFormat="1" ht="21" customHeight="1">
      <c r="A14" s="82"/>
      <c r="B14" s="83"/>
      <c r="C14" s="79"/>
      <c r="D14" s="77"/>
      <c r="E14" s="79"/>
      <c r="F14" s="19">
        <f>IF(A14="",,+F12)</f>
        <v>0</v>
      </c>
      <c r="G14" s="68"/>
      <c r="H14" s="66"/>
      <c r="I14" s="68"/>
      <c r="J14" s="70"/>
      <c r="K14" s="75"/>
      <c r="L14" s="20"/>
      <c r="M14" s="73"/>
    </row>
    <row r="15" spans="1:13" s="18" customFormat="1" ht="21" customHeight="1">
      <c r="A15" s="84"/>
      <c r="B15" s="85"/>
      <c r="C15" s="78"/>
      <c r="D15" s="76"/>
      <c r="E15" s="78"/>
      <c r="F15" s="19">
        <f>IF(A16="",,+F13)</f>
        <v>0</v>
      </c>
      <c r="G15" s="67">
        <f>IF(E15=0,,IF((INT(E15-(DEGREES(ASIN(((SIN(RADIANS(E15-F15)))*F16)/+Info!$B$16)))))&gt;360,(E15-(DEGREES(ASIN(((SIN(RADIANS(E15-F15)))*F16)/+Info!$B$16))))-360,IF((INT(E15-(DEGREES(ASIN(((SIN(RADIANS(E15-F15)))*F16)/+Info!$B$16)))))&lt;1,(E15-(DEGREES(ASIN(((SIN(RADIANS(E15-F15)))*F16)/+Info!$B$16))))+360,E15-(DEGREES(ASIN(((SIN(RADIANS(E15-F15)))*F16)/+Info!$B$16))))))</f>
        <v>0</v>
      </c>
      <c r="H15" s="65">
        <f>IF(E15=0,,IF(F15=0,,IF((INT(+G15+Info!$B$17))&gt;360,((+G15+Info!$B$17))-360,IF((INT(+G15+Info!$B$17))&lt;1,(+G15+Info!$B$17)+360,+G15+Info!$B$17))))</f>
        <v>0</v>
      </c>
      <c r="I15" s="67">
        <f>IF(E15=0,,IF(F15=0,,((SIN(RADIANS(180-90-((DEGREES(ASIN(((SIN(RADIANS(E15-F15)))*F16)/+Info!$B$16)))))))*Info!$B$16)-((SIN(RADIANS(180-90-E15+F15)))*F16)))</f>
        <v>0</v>
      </c>
      <c r="J15" s="69"/>
      <c r="K15" s="65">
        <f>IF(I15=0,,IF(J15=0,,J15/I15*60))</f>
        <v>0</v>
      </c>
      <c r="L15" s="20"/>
      <c r="M15" s="72"/>
    </row>
    <row r="16" spans="1:13" s="18" customFormat="1" ht="21" customHeight="1">
      <c r="A16" s="82"/>
      <c r="B16" s="83"/>
      <c r="C16" s="79"/>
      <c r="D16" s="77"/>
      <c r="E16" s="79"/>
      <c r="F16" s="19">
        <f>IF(A16="",,+F14)</f>
        <v>0</v>
      </c>
      <c r="G16" s="68"/>
      <c r="H16" s="66"/>
      <c r="I16" s="68"/>
      <c r="J16" s="70"/>
      <c r="K16" s="75"/>
      <c r="L16" s="20"/>
      <c r="M16" s="73"/>
    </row>
    <row r="17" spans="1:13" s="18" customFormat="1" ht="21" customHeight="1">
      <c r="A17" s="84"/>
      <c r="B17" s="85"/>
      <c r="C17" s="78"/>
      <c r="D17" s="76"/>
      <c r="E17" s="78"/>
      <c r="F17" s="19">
        <f>IF(A18="",,+F15)</f>
        <v>0</v>
      </c>
      <c r="G17" s="67">
        <f>IF(E17=0,,IF((INT(E17-(DEGREES(ASIN(((SIN(RADIANS(E17-F17)))*F18)/+Info!$B$16)))))&gt;360,(E17-(DEGREES(ASIN(((SIN(RADIANS(E17-F17)))*F18)/+Info!$B$16))))-360,IF((INT(E17-(DEGREES(ASIN(((SIN(RADIANS(E17-F17)))*F18)/+Info!$B$16)))))&lt;1,(E17-(DEGREES(ASIN(((SIN(RADIANS(E17-F17)))*F18)/+Info!$B$16))))+360,E17-(DEGREES(ASIN(((SIN(RADIANS(E17-F17)))*F18)/+Info!$B$16))))))</f>
        <v>0</v>
      </c>
      <c r="H17" s="65">
        <f>IF(E17=0,,IF(F17=0,,IF((INT(+G17+Info!$B$17))&gt;360,((+G17+Info!$B$17))-360,IF((INT(+G17+Info!$B$17))&lt;1,(+G17+Info!$B$17)+360,+G17+Info!$B$17))))</f>
        <v>0</v>
      </c>
      <c r="I17" s="67">
        <f>IF(E17=0,,IF(F17=0,,((SIN(RADIANS(180-90-((DEGREES(ASIN(((SIN(RADIANS(E17-F17)))*F18)/+Info!$B$16)))))))*Info!$B$16)-((SIN(RADIANS(180-90-E17+F17)))*F18)))</f>
        <v>0</v>
      </c>
      <c r="J17" s="69"/>
      <c r="K17" s="65">
        <f>IF(I17=0,,IF(J17=0,,J17/I17*60))</f>
        <v>0</v>
      </c>
      <c r="L17" s="20"/>
      <c r="M17" s="72"/>
    </row>
    <row r="18" spans="1:13" s="18" customFormat="1" ht="21" customHeight="1">
      <c r="A18" s="82"/>
      <c r="B18" s="83"/>
      <c r="C18" s="79"/>
      <c r="D18" s="77"/>
      <c r="E18" s="79"/>
      <c r="F18" s="19">
        <f>IF(A18="",,+F16)</f>
        <v>0</v>
      </c>
      <c r="G18" s="68"/>
      <c r="H18" s="66"/>
      <c r="I18" s="68"/>
      <c r="J18" s="70"/>
      <c r="K18" s="75"/>
      <c r="L18" s="20"/>
      <c r="M18" s="73"/>
    </row>
    <row r="19" spans="1:13" s="18" customFormat="1" ht="21" customHeight="1">
      <c r="A19" s="84"/>
      <c r="B19" s="85"/>
      <c r="C19" s="78"/>
      <c r="D19" s="76"/>
      <c r="E19" s="78"/>
      <c r="F19" s="19">
        <f>IF(A20="",,+F17)</f>
        <v>0</v>
      </c>
      <c r="G19" s="67">
        <f>IF(E19=0,,IF((INT(E19-(DEGREES(ASIN(((SIN(RADIANS(E19-F19)))*F20)/+Info!$B$16)))))&gt;360,(E19-(DEGREES(ASIN(((SIN(RADIANS(E19-F19)))*F20)/+Info!$B$16))))-360,IF((INT(E19-(DEGREES(ASIN(((SIN(RADIANS(E19-F19)))*F20)/+Info!$B$16)))))&lt;1,(E19-(DEGREES(ASIN(((SIN(RADIANS(E19-F19)))*F20)/+Info!$B$16))))+360,E19-(DEGREES(ASIN(((SIN(RADIANS(E19-F19)))*F20)/+Info!$B$16))))))</f>
        <v>0</v>
      </c>
      <c r="H19" s="65">
        <f>IF(E19=0,,IF(F19=0,,IF((INT(+G19+Info!$B$17))&gt;360,((+G19+Info!$B$17))-360,IF((INT(+G19+Info!$B$17))&lt;1,(+G19+Info!$B$17)+360,+G19+Info!$B$17))))</f>
        <v>0</v>
      </c>
      <c r="I19" s="67">
        <f>IF(E19=0,,IF(F19=0,,((SIN(RADIANS(180-90-((DEGREES(ASIN(((SIN(RADIANS(E19-F19)))*F20)/+Info!$B$16)))))))*Info!$B$16)-((SIN(RADIANS(180-90-E19+F19)))*F20)))</f>
        <v>0</v>
      </c>
      <c r="J19" s="69"/>
      <c r="K19" s="65">
        <f>IF(I19=0,,IF(J19=0,,J19/I19*60))</f>
        <v>0</v>
      </c>
      <c r="L19" s="20"/>
      <c r="M19" s="72"/>
    </row>
    <row r="20" spans="1:13" s="18" customFormat="1" ht="21" customHeight="1">
      <c r="A20" s="82"/>
      <c r="B20" s="83"/>
      <c r="C20" s="79"/>
      <c r="D20" s="77"/>
      <c r="E20" s="79"/>
      <c r="F20" s="19">
        <f>IF(A20="",,+F18)</f>
        <v>0</v>
      </c>
      <c r="G20" s="68"/>
      <c r="H20" s="66"/>
      <c r="I20" s="68"/>
      <c r="J20" s="70"/>
      <c r="K20" s="75"/>
      <c r="L20" s="20"/>
      <c r="M20" s="73"/>
    </row>
    <row r="21" spans="1:13" s="18" customFormat="1" ht="21" customHeight="1">
      <c r="A21" s="84"/>
      <c r="B21" s="85"/>
      <c r="C21" s="78"/>
      <c r="D21" s="76"/>
      <c r="E21" s="78"/>
      <c r="F21" s="19">
        <f>IF(A22="",,+F19)</f>
        <v>0</v>
      </c>
      <c r="G21" s="67">
        <f>IF(E21=0,,IF((INT(E21-(DEGREES(ASIN(((SIN(RADIANS(E21-F21)))*F22)/+Info!$B$16)))))&gt;360,(E21-(DEGREES(ASIN(((SIN(RADIANS(E21-F21)))*F22)/+Info!$B$16))))-360,IF((INT(E21-(DEGREES(ASIN(((SIN(RADIANS(E21-F21)))*F22)/+Info!$B$16)))))&lt;1,(E21-(DEGREES(ASIN(((SIN(RADIANS(E21-F21)))*F22)/+Info!$B$16))))+360,E21-(DEGREES(ASIN(((SIN(RADIANS(E21-F21)))*F22)/+Info!$B$16))))))</f>
        <v>0</v>
      </c>
      <c r="H21" s="65">
        <f>IF(E21=0,,IF(F21=0,,IF((INT(+G21+Info!$B$17))&gt;360,((+G21+Info!$B$17))-360,IF((INT(+G21+Info!$B$17))&lt;1,(+G21+Info!$B$17)+360,+G21+Info!$B$17))))</f>
        <v>0</v>
      </c>
      <c r="I21" s="67">
        <f>IF(E21=0,,IF(F21=0,,((SIN(RADIANS(180-90-((DEGREES(ASIN(((SIN(RADIANS(E21-F21)))*F22)/+Info!$B$16)))))))*Info!$B$16)-((SIN(RADIANS(180-90-E21+F21)))*F22)))</f>
        <v>0</v>
      </c>
      <c r="J21" s="69"/>
      <c r="K21" s="65">
        <f>IF(I21=0,,IF(J21=0,,J21/I21*60))</f>
        <v>0</v>
      </c>
      <c r="L21" s="20"/>
      <c r="M21" s="72"/>
    </row>
    <row r="22" spans="1:13" s="18" customFormat="1" ht="21" customHeight="1">
      <c r="A22" s="82"/>
      <c r="B22" s="83"/>
      <c r="C22" s="79"/>
      <c r="D22" s="77"/>
      <c r="E22" s="79"/>
      <c r="F22" s="19">
        <f>IF(A22="",,+F20)</f>
        <v>0</v>
      </c>
      <c r="G22" s="68"/>
      <c r="H22" s="66"/>
      <c r="I22" s="68"/>
      <c r="J22" s="70"/>
      <c r="K22" s="75"/>
      <c r="L22" s="20"/>
      <c r="M22" s="73"/>
    </row>
    <row r="23" spans="1:13" s="18" customFormat="1" ht="21" customHeight="1">
      <c r="A23" s="84"/>
      <c r="B23" s="85"/>
      <c r="C23" s="78"/>
      <c r="D23" s="76"/>
      <c r="E23" s="78"/>
      <c r="F23" s="19">
        <f>IF(A24="",,+F21)</f>
        <v>0</v>
      </c>
      <c r="G23" s="67">
        <f>IF(E23=0,,IF((INT(E23-(DEGREES(ASIN(((SIN(RADIANS(E23-F23)))*F24)/+Info!$B$16)))))&gt;360,(E23-(DEGREES(ASIN(((SIN(RADIANS(E23-F23)))*F24)/+Info!$B$16))))-360,IF((INT(E23-(DEGREES(ASIN(((SIN(RADIANS(E23-F23)))*F24)/+Info!$B$16)))))&lt;1,(E23-(DEGREES(ASIN(((SIN(RADIANS(E23-F23)))*F24)/+Info!$B$16))))+360,E23-(DEGREES(ASIN(((SIN(RADIANS(E23-F23)))*F24)/+Info!$B$16))))))</f>
        <v>0</v>
      </c>
      <c r="H23" s="65">
        <f>IF(E23=0,,IF(F23=0,,IF((INT(+G23+Info!$B$17))&gt;360,((+G23+Info!$B$17))-360,IF((INT(+G23+Info!$B$17))&lt;1,(+G23+Info!$B$17)+360,+G23+Info!$B$17))))</f>
        <v>0</v>
      </c>
      <c r="I23" s="67">
        <f>IF(E23=0,,IF(F23=0,,((SIN(RADIANS(180-90-((DEGREES(ASIN(((SIN(RADIANS(E23-F23)))*F24)/+Info!$B$16)))))))*Info!$B$16)-((SIN(RADIANS(180-90-E23+F23)))*F24)))</f>
        <v>0</v>
      </c>
      <c r="J23" s="69"/>
      <c r="K23" s="65">
        <f>IF(I23=0,,IF(J23=0,,J23/I23*60))</f>
        <v>0</v>
      </c>
      <c r="L23" s="20"/>
      <c r="M23" s="72"/>
    </row>
    <row r="24" spans="1:13" s="18" customFormat="1" ht="21" customHeight="1">
      <c r="A24" s="82"/>
      <c r="B24" s="83"/>
      <c r="C24" s="79"/>
      <c r="D24" s="77"/>
      <c r="E24" s="79"/>
      <c r="F24" s="19">
        <f>IF(A24="",,+F22)</f>
        <v>0</v>
      </c>
      <c r="G24" s="68"/>
      <c r="H24" s="66"/>
      <c r="I24" s="68"/>
      <c r="J24" s="70"/>
      <c r="K24" s="75"/>
      <c r="L24" s="20"/>
      <c r="M24" s="73"/>
    </row>
    <row r="25" spans="1:13" s="18" customFormat="1" ht="21" customHeight="1">
      <c r="A25" s="84"/>
      <c r="B25" s="85"/>
      <c r="C25" s="78"/>
      <c r="D25" s="76"/>
      <c r="E25" s="78"/>
      <c r="F25" s="19">
        <f>IF(A26="",,+F23)</f>
        <v>0</v>
      </c>
      <c r="G25" s="67">
        <f>IF(E25=0,,IF((INT(E25-(DEGREES(ASIN(((SIN(RADIANS(E25-F25)))*F26)/+Info!$B$16)))))&gt;360,(E25-(DEGREES(ASIN(((SIN(RADIANS(E25-F25)))*F26)/+Info!$B$16))))-360,IF((INT(E25-(DEGREES(ASIN(((SIN(RADIANS(E25-F25)))*F26)/+Info!$B$16)))))&lt;1,(E25-(DEGREES(ASIN(((SIN(RADIANS(E25-F25)))*F26)/+Info!$B$16))))+360,E25-(DEGREES(ASIN(((SIN(RADIANS(E25-F25)))*F26)/+Info!$B$16))))))</f>
        <v>0</v>
      </c>
      <c r="H25" s="65">
        <f>IF(E25=0,,IF(F25=0,,IF((INT(+G25+Info!$B$17))&gt;360,((+G25+Info!$B$17))-360,IF((INT(+G25+Info!$B$17))&lt;1,(+G25+Info!$B$17)+360,+G25+Info!$B$17))))</f>
        <v>0</v>
      </c>
      <c r="I25" s="67">
        <f>IF(E25=0,,IF(F25=0,,((SIN(RADIANS(180-90-((DEGREES(ASIN(((SIN(RADIANS(E25-F25)))*F26)/+Info!$B$16)))))))*Info!$B$16)-((SIN(RADIANS(180-90-E25+F25)))*F26)))</f>
        <v>0</v>
      </c>
      <c r="J25" s="69"/>
      <c r="K25" s="65">
        <f>IF(I25=0,,IF(J25=0,,J25/I25*60))</f>
        <v>0</v>
      </c>
      <c r="L25" s="20"/>
      <c r="M25" s="72"/>
    </row>
    <row r="26" spans="1:13" s="18" customFormat="1" ht="21" customHeight="1">
      <c r="A26" s="82"/>
      <c r="B26" s="83"/>
      <c r="C26" s="79"/>
      <c r="D26" s="77"/>
      <c r="E26" s="79"/>
      <c r="F26" s="19">
        <f>IF(A26="",,+F24)</f>
        <v>0</v>
      </c>
      <c r="G26" s="68"/>
      <c r="H26" s="66"/>
      <c r="I26" s="68"/>
      <c r="J26" s="70"/>
      <c r="K26" s="75"/>
      <c r="L26" s="20"/>
      <c r="M26" s="73"/>
    </row>
    <row r="27" spans="1:13" s="18" customFormat="1" ht="21" customHeight="1">
      <c r="A27" s="84"/>
      <c r="B27" s="85"/>
      <c r="C27" s="78"/>
      <c r="D27" s="76"/>
      <c r="E27" s="78"/>
      <c r="F27" s="19">
        <f>IF(A28="",,+F25)</f>
        <v>0</v>
      </c>
      <c r="G27" s="67">
        <f>IF(E27=0,,IF((INT(E27-(DEGREES(ASIN(((SIN(RADIANS(E27-F27)))*F28)/+Info!$B$16)))))&gt;360,(E27-(DEGREES(ASIN(((SIN(RADIANS(E27-F27)))*F28)/+Info!$B$16))))-360,IF((INT(E27-(DEGREES(ASIN(((SIN(RADIANS(E27-F27)))*F28)/+Info!$B$16)))))&lt;1,(E27-(DEGREES(ASIN(((SIN(RADIANS(E27-F27)))*F28)/+Info!$B$16))))+360,E27-(DEGREES(ASIN(((SIN(RADIANS(E27-F27)))*F28)/+Info!$B$16))))))</f>
        <v>0</v>
      </c>
      <c r="H27" s="65">
        <f>IF(E27=0,,IF(F27=0,,IF((INT(+G27+Info!$B$17))&gt;360,((+G27+Info!$B$17))-360,IF((INT(+G27+Info!$B$17))&lt;1,(+G27+Info!$B$17)+360,+G27+Info!$B$17))))</f>
        <v>0</v>
      </c>
      <c r="I27" s="67">
        <f>IF(E27=0,,IF(F27=0,,((SIN(RADIANS(180-90-((DEGREES(ASIN(((SIN(RADIANS(E27-F27)))*F28)/+Info!$B$16)))))))*Info!$B$16)-((SIN(RADIANS(180-90-E27+F27)))*F28)))</f>
        <v>0</v>
      </c>
      <c r="J27" s="69"/>
      <c r="K27" s="65">
        <f>IF(I27=0,,IF(J27=0,,J27/I27*60))</f>
        <v>0</v>
      </c>
      <c r="L27" s="20"/>
      <c r="M27" s="72"/>
    </row>
    <row r="28" spans="1:13" s="18" customFormat="1" ht="21" customHeight="1">
      <c r="A28" s="82"/>
      <c r="B28" s="83"/>
      <c r="C28" s="79"/>
      <c r="D28" s="77"/>
      <c r="E28" s="79"/>
      <c r="F28" s="19">
        <f>IF(A28="",,+F26)</f>
        <v>0</v>
      </c>
      <c r="G28" s="68"/>
      <c r="H28" s="66"/>
      <c r="I28" s="68"/>
      <c r="J28" s="70"/>
      <c r="K28" s="75"/>
      <c r="L28" s="20"/>
      <c r="M28" s="73"/>
    </row>
    <row r="29" spans="1:13" s="18" customFormat="1" ht="21" customHeight="1">
      <c r="A29" s="84"/>
      <c r="B29" s="85"/>
      <c r="C29" s="78"/>
      <c r="D29" s="76"/>
      <c r="E29" s="78"/>
      <c r="F29" s="19">
        <f>IF(A30="",,+F27)</f>
        <v>0</v>
      </c>
      <c r="G29" s="67">
        <f>IF(E29=0,,IF((INT(E29-(DEGREES(ASIN(((SIN(RADIANS(E29-F29)))*F30)/+Info!$B$16)))))&gt;360,(E29-(DEGREES(ASIN(((SIN(RADIANS(E29-F29)))*F30)/+Info!$B$16))))-360,IF((INT(E29-(DEGREES(ASIN(((SIN(RADIANS(E29-F29)))*F30)/+Info!$B$16)))))&lt;1,(E29-(DEGREES(ASIN(((SIN(RADIANS(E29-F29)))*F30)/+Info!$B$16))))+360,E29-(DEGREES(ASIN(((SIN(RADIANS(E29-F29)))*F30)/+Info!$B$16))))))</f>
        <v>0</v>
      </c>
      <c r="H29" s="65">
        <f>IF(E29=0,,IF(F29=0,,IF((INT(+G29+Info!$B$17))&gt;360,((+G29+Info!$B$17))-360,IF((INT(+G29+Info!$B$17))&lt;1,(+G29+Info!$B$17)+360,+G29+Info!$B$17))))</f>
        <v>0</v>
      </c>
      <c r="I29" s="67">
        <f>IF(E29=0,,IF(F29=0,,((SIN(RADIANS(180-90-((DEGREES(ASIN(((SIN(RADIANS(E29-F29)))*F30)/+Info!$B$16)))))))*Info!$B$16)-((SIN(RADIANS(180-90-E29+F29)))*F30)))</f>
        <v>0</v>
      </c>
      <c r="J29" s="69"/>
      <c r="K29" s="65">
        <f>IF(I29=0,,IF(J29=0,,J29/I29*60))</f>
        <v>0</v>
      </c>
      <c r="L29" s="20"/>
      <c r="M29" s="72"/>
    </row>
    <row r="30" spans="1:13" s="18" customFormat="1" ht="21" customHeight="1">
      <c r="A30" s="82"/>
      <c r="B30" s="83"/>
      <c r="C30" s="79"/>
      <c r="D30" s="77"/>
      <c r="E30" s="79"/>
      <c r="F30" s="19">
        <f>IF(A30="",,+F28)</f>
        <v>0</v>
      </c>
      <c r="G30" s="68"/>
      <c r="H30" s="66"/>
      <c r="I30" s="68"/>
      <c r="J30" s="70"/>
      <c r="K30" s="75"/>
      <c r="L30" s="20"/>
      <c r="M30" s="73"/>
    </row>
    <row r="31" spans="1:13" s="18" customFormat="1" ht="21" customHeight="1">
      <c r="A31" s="84"/>
      <c r="B31" s="85"/>
      <c r="C31" s="78"/>
      <c r="D31" s="76"/>
      <c r="E31" s="78"/>
      <c r="F31" s="19">
        <f>IF(A32="",,+F29)</f>
        <v>0</v>
      </c>
      <c r="G31" s="67">
        <f>IF(E31=0,,IF((INT(E31-(DEGREES(ASIN(((SIN(RADIANS(E31-F31)))*F32)/+Info!$B$16)))))&gt;360,(E31-(DEGREES(ASIN(((SIN(RADIANS(E31-F31)))*F32)/+Info!$B$16))))-360,IF((INT(E31-(DEGREES(ASIN(((SIN(RADIANS(E31-F31)))*F32)/+Info!$B$16)))))&lt;1,(E31-(DEGREES(ASIN(((SIN(RADIANS(E31-F31)))*F32)/+Info!$B$16))))+360,E31-(DEGREES(ASIN(((SIN(RADIANS(E31-F31)))*F32)/+Info!$B$16))))))</f>
        <v>0</v>
      </c>
      <c r="H31" s="65">
        <f>IF(E31=0,,IF(F31=0,,IF((INT(+G31+Info!$B$17))&gt;360,((+G31+Info!$B$17))-360,IF((INT(+G31+Info!$B$17))&lt;1,(+G31+Info!$B$17)+360,+G31+Info!$B$17))))</f>
        <v>0</v>
      </c>
      <c r="I31" s="67">
        <f>IF(E31=0,,IF(F31=0,,((SIN(RADIANS(180-90-((DEGREES(ASIN(((SIN(RADIANS(E31-F31)))*F32)/+Info!$B$16)))))))*Info!$B$16)-((SIN(RADIANS(180-90-E31+F31)))*F32)))</f>
        <v>0</v>
      </c>
      <c r="J31" s="69"/>
      <c r="K31" s="65">
        <f>IF(I31=0,,IF(J31=0,,J31/I31*60))</f>
        <v>0</v>
      </c>
      <c r="L31" s="20"/>
      <c r="M31" s="72"/>
    </row>
    <row r="32" spans="1:13" s="18" customFormat="1" ht="21" customHeight="1">
      <c r="A32" s="82"/>
      <c r="B32" s="83"/>
      <c r="C32" s="79"/>
      <c r="D32" s="77"/>
      <c r="E32" s="79"/>
      <c r="F32" s="19">
        <f>IF(A32="",,+F30)</f>
        <v>0</v>
      </c>
      <c r="G32" s="68"/>
      <c r="H32" s="66"/>
      <c r="I32" s="68"/>
      <c r="J32" s="70"/>
      <c r="K32" s="75"/>
      <c r="L32" s="20"/>
      <c r="M32" s="73"/>
    </row>
    <row r="33" spans="1:13" s="18" customFormat="1" ht="21" customHeight="1">
      <c r="A33" s="84"/>
      <c r="B33" s="85"/>
      <c r="C33" s="78"/>
      <c r="D33" s="76"/>
      <c r="E33" s="78"/>
      <c r="F33" s="19">
        <f>IF(A34="",,+F31)</f>
        <v>0</v>
      </c>
      <c r="G33" s="67">
        <f>IF(E33=0,,IF((INT(E33-(DEGREES(ASIN(((SIN(RADIANS(E33-F33)))*F34)/+Info!$B$16)))))&gt;360,(E33-(DEGREES(ASIN(((SIN(RADIANS(E33-F33)))*F34)/+Info!$B$16))))-360,IF((INT(E33-(DEGREES(ASIN(((SIN(RADIANS(E33-F33)))*F34)/+Info!$B$16)))))&lt;1,(E33-(DEGREES(ASIN(((SIN(RADIANS(E33-F33)))*F34)/+Info!$B$16))))+360,E33-(DEGREES(ASIN(((SIN(RADIANS(E33-F33)))*F34)/+Info!$B$16))))))</f>
        <v>0</v>
      </c>
      <c r="H33" s="65">
        <f>IF(E33=0,,IF(F33=0,,IF((INT(+G33+Info!$B$17))&gt;360,((+G33+Info!$B$17))-360,IF((INT(+G33+Info!$B$17))&lt;1,(+G33+Info!$B$17)+360,+G33+Info!$B$17))))</f>
        <v>0</v>
      </c>
      <c r="I33" s="67">
        <f>IF(E33=0,,IF(F33=0,,((SIN(RADIANS(180-90-((DEGREES(ASIN(((SIN(RADIANS(E33-F33)))*F34)/+Info!$B$16)))))))*Info!$B$16)-((SIN(RADIANS(180-90-E33+F33)))*F34)))</f>
        <v>0</v>
      </c>
      <c r="J33" s="69"/>
      <c r="K33" s="65">
        <f>IF(I33=0,,IF(J33=0,,J33/I33*60))</f>
        <v>0</v>
      </c>
      <c r="L33" s="20"/>
      <c r="M33" s="72"/>
    </row>
    <row r="34" spans="1:13" s="18" customFormat="1" ht="21" customHeight="1">
      <c r="A34" s="82"/>
      <c r="B34" s="83"/>
      <c r="C34" s="79"/>
      <c r="D34" s="77"/>
      <c r="E34" s="79"/>
      <c r="F34" s="19">
        <f>IF(A34="",,+F32)</f>
        <v>0</v>
      </c>
      <c r="G34" s="68"/>
      <c r="H34" s="66"/>
      <c r="I34" s="68"/>
      <c r="J34" s="70"/>
      <c r="K34" s="75"/>
      <c r="L34" s="20"/>
      <c r="M34" s="73"/>
    </row>
    <row r="35" spans="1:13" s="18" customFormat="1" ht="21" customHeight="1">
      <c r="A35" s="84"/>
      <c r="B35" s="85"/>
      <c r="C35" s="78"/>
      <c r="D35" s="76"/>
      <c r="E35" s="78"/>
      <c r="F35" s="19">
        <f>IF(A36="",,+F33)</f>
        <v>0</v>
      </c>
      <c r="G35" s="67">
        <f>IF(E35=0,,IF((INT(E35-(DEGREES(ASIN(((SIN(RADIANS(E35-F35)))*F36)/+Info!$B$16)))))&gt;360,(E35-(DEGREES(ASIN(((SIN(RADIANS(E35-F35)))*F36)/+Info!$B$16))))-360,IF((INT(E35-(DEGREES(ASIN(((SIN(RADIANS(E35-F35)))*F36)/+Info!$B$16)))))&lt;1,(E35-(DEGREES(ASIN(((SIN(RADIANS(E35-F35)))*F36)/+Info!$B$16))))+360,E35-(DEGREES(ASIN(((SIN(RADIANS(E35-F35)))*F36)/+Info!$B$16))))))</f>
        <v>0</v>
      </c>
      <c r="H35" s="65">
        <f>IF(E35=0,,IF(F35=0,,IF((INT(+G35+Info!$B$17))&gt;360,((+G35+Info!$B$17))-360,IF((INT(+G35+Info!$B$17))&lt;1,(+G35+Info!$B$17)+360,+G35+Info!$B$17))))</f>
        <v>0</v>
      </c>
      <c r="I35" s="67">
        <f>IF(E35=0,,IF(F35=0,,((SIN(RADIANS(180-90-((DEGREES(ASIN(((SIN(RADIANS(E35-F35)))*F36)/+Info!$B$16)))))))*Info!$B$16)-((SIN(RADIANS(180-90-E35+F35)))*F36)))</f>
        <v>0</v>
      </c>
      <c r="J35" s="69"/>
      <c r="K35" s="65">
        <f>IF(I35=0,,IF(J35=0,,J35/I35*60))</f>
        <v>0</v>
      </c>
      <c r="L35" s="20"/>
      <c r="M35" s="72"/>
    </row>
    <row r="36" spans="1:13" s="18" customFormat="1" ht="21" customHeight="1">
      <c r="A36" s="82"/>
      <c r="B36" s="83"/>
      <c r="C36" s="79"/>
      <c r="D36" s="77"/>
      <c r="E36" s="79"/>
      <c r="F36" s="19">
        <f>IF(A36="",,+F34)</f>
        <v>0</v>
      </c>
      <c r="G36" s="68"/>
      <c r="H36" s="66"/>
      <c r="I36" s="68"/>
      <c r="J36" s="70"/>
      <c r="K36" s="75"/>
      <c r="L36" s="20"/>
      <c r="M36" s="73"/>
    </row>
    <row r="37" spans="1:13" s="18" customFormat="1" ht="21" customHeight="1">
      <c r="A37" s="84"/>
      <c r="B37" s="85"/>
      <c r="C37" s="78"/>
      <c r="D37" s="76"/>
      <c r="E37" s="78"/>
      <c r="F37" s="19">
        <f>IF(A38="",,+F35)</f>
        <v>0</v>
      </c>
      <c r="G37" s="67">
        <f>IF(E37=0,,IF((INT(E37-(DEGREES(ASIN(((SIN(RADIANS(E37-F37)))*F38)/+Info!$B$16)))))&gt;360,(E37-(DEGREES(ASIN(((SIN(RADIANS(E37-F37)))*F38)/+Info!$B$16))))-360,IF((INT(E37-(DEGREES(ASIN(((SIN(RADIANS(E37-F37)))*F38)/+Info!$B$16)))))&lt;1,(E37-(DEGREES(ASIN(((SIN(RADIANS(E37-F37)))*F38)/+Info!$B$16))))+360,E37-(DEGREES(ASIN(((SIN(RADIANS(E37-F37)))*F38)/+Info!$B$16))))))</f>
        <v>0</v>
      </c>
      <c r="H37" s="65">
        <f>IF(E37=0,,IF(F37=0,,IF((INT(+G37+Info!$B$17))&gt;360,((+G37+Info!$B$17))-360,IF((INT(+G37+Info!$B$17))&lt;1,(+G37+Info!$B$17)+360,+G37+Info!$B$17))))</f>
        <v>0</v>
      </c>
      <c r="I37" s="67">
        <f>IF(E37=0,,IF(F37=0,,((SIN(RADIANS(180-90-((DEGREES(ASIN(((SIN(RADIANS(E37-F37)))*F38)/+Info!$B$16)))))))*Info!$B$16)-((SIN(RADIANS(180-90-E37+F37)))*F38)))</f>
        <v>0</v>
      </c>
      <c r="J37" s="69"/>
      <c r="K37" s="65">
        <f>IF(I37=0,,IF(J37=0,,J37/I37*60))</f>
        <v>0</v>
      </c>
      <c r="L37" s="20"/>
      <c r="M37" s="72"/>
    </row>
    <row r="38" spans="1:13" s="18" customFormat="1" ht="21" customHeight="1">
      <c r="A38" s="82"/>
      <c r="B38" s="83"/>
      <c r="C38" s="79"/>
      <c r="D38" s="77"/>
      <c r="E38" s="79"/>
      <c r="F38" s="19">
        <f>IF(A38="",,+F36)</f>
        <v>0</v>
      </c>
      <c r="G38" s="68"/>
      <c r="H38" s="66"/>
      <c r="I38" s="68"/>
      <c r="J38" s="70"/>
      <c r="K38" s="75"/>
      <c r="L38" s="20"/>
      <c r="M38" s="73"/>
    </row>
    <row r="39" spans="1:13" s="18" customFormat="1" ht="21" customHeight="1">
      <c r="A39" s="84"/>
      <c r="B39" s="85"/>
      <c r="C39" s="78"/>
      <c r="D39" s="76"/>
      <c r="E39" s="78"/>
      <c r="F39" s="19">
        <f>IF(A40="",,+F37)</f>
        <v>0</v>
      </c>
      <c r="G39" s="67">
        <f>IF(E39=0,,IF((INT(E39-(DEGREES(ASIN(((SIN(RADIANS(E39-F39)))*F40)/+Info!$B$16)))))&gt;360,(E39-(DEGREES(ASIN(((SIN(RADIANS(E39-F39)))*F40)/+Info!$B$16))))-360,IF((INT(E39-(DEGREES(ASIN(((SIN(RADIANS(E39-F39)))*F40)/+Info!$B$16)))))&lt;1,(E39-(DEGREES(ASIN(((SIN(RADIANS(E39-F39)))*F40)/+Info!$B$16))))+360,E39-(DEGREES(ASIN(((SIN(RADIANS(E39-F39)))*F40)/+Info!$B$16))))))</f>
        <v>0</v>
      </c>
      <c r="H39" s="65">
        <f>IF(E39=0,,IF(F39=0,,IF((INT(+G39+Info!$B$17))&gt;360,((+G39+Info!$B$17))-360,IF((INT(+G39+Info!$B$17))&lt;1,(+G39+Info!$B$17)+360,+G39+Info!$B$17))))</f>
        <v>0</v>
      </c>
      <c r="I39" s="67">
        <f>IF(E39=0,,IF(F39=0,,((SIN(RADIANS(180-90-((DEGREES(ASIN(((SIN(RADIANS(E39-F39)))*F40)/+Info!$B$16)))))))*Info!$B$16)-((SIN(RADIANS(180-90-E39+F39)))*F40)))</f>
        <v>0</v>
      </c>
      <c r="J39" s="69"/>
      <c r="K39" s="65">
        <f>IF(I39=0,,IF(J39=0,,J39/I39*60))</f>
        <v>0</v>
      </c>
      <c r="L39" s="20"/>
      <c r="M39" s="72"/>
    </row>
    <row r="40" spans="1:13" s="18" customFormat="1" ht="21" customHeight="1">
      <c r="A40" s="82"/>
      <c r="B40" s="83"/>
      <c r="C40" s="81"/>
      <c r="D40" s="80"/>
      <c r="E40" s="81"/>
      <c r="F40" s="19">
        <f>IF(A40="",,+F38)</f>
        <v>0</v>
      </c>
      <c r="G40" s="68"/>
      <c r="H40" s="66"/>
      <c r="I40" s="68"/>
      <c r="J40" s="71"/>
      <c r="K40" s="75"/>
      <c r="L40" s="21"/>
      <c r="M40" s="74"/>
    </row>
    <row r="41" spans="1:13" s="18" customFormat="1" ht="21" customHeight="1">
      <c r="A41" s="84"/>
      <c r="B41" s="85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1:13" ht="15.75">
      <c r="A42" s="23" t="s">
        <v>24</v>
      </c>
      <c r="B42" s="24"/>
      <c r="C42" s="25">
        <v>121.5</v>
      </c>
      <c r="D42" s="26" t="s">
        <v>52</v>
      </c>
      <c r="E42" s="27"/>
      <c r="F42" s="28"/>
      <c r="G42" s="29" t="s">
        <v>27</v>
      </c>
      <c r="H42" s="30"/>
      <c r="I42" s="31"/>
      <c r="J42" s="89" t="s">
        <v>34</v>
      </c>
      <c r="K42" s="90"/>
      <c r="L42" s="90"/>
      <c r="M42" s="91"/>
    </row>
    <row r="43" spans="1:13" ht="15.75">
      <c r="A43" s="32" t="s">
        <v>54</v>
      </c>
      <c r="B43" s="18"/>
      <c r="C43" s="33">
        <v>122</v>
      </c>
      <c r="D43" s="34"/>
      <c r="E43" s="35"/>
      <c r="F43" s="36"/>
      <c r="G43" s="37" t="s">
        <v>28</v>
      </c>
      <c r="H43" s="18"/>
      <c r="I43" s="38"/>
      <c r="J43" s="39" t="s">
        <v>36</v>
      </c>
      <c r="K43" s="40"/>
      <c r="L43" s="41"/>
      <c r="M43" s="28"/>
    </row>
    <row r="44" spans="1:13" ht="15.75">
      <c r="A44" s="32" t="s">
        <v>53</v>
      </c>
      <c r="B44" s="18"/>
      <c r="C44" s="33">
        <v>123.5</v>
      </c>
      <c r="D44" s="34"/>
      <c r="E44" s="35"/>
      <c r="F44" s="36"/>
      <c r="G44" s="37" t="s">
        <v>29</v>
      </c>
      <c r="H44" s="18"/>
      <c r="I44" s="38"/>
      <c r="J44" s="39" t="s">
        <v>37</v>
      </c>
      <c r="K44" s="40"/>
      <c r="L44" s="42"/>
      <c r="M44" s="43"/>
    </row>
    <row r="45" spans="1:13" ht="15.75">
      <c r="A45" s="32" t="s">
        <v>50</v>
      </c>
      <c r="B45" s="18"/>
      <c r="C45" s="44">
        <v>129.175</v>
      </c>
      <c r="D45" s="34"/>
      <c r="E45" s="35"/>
      <c r="F45" s="36"/>
      <c r="G45" s="37" t="s">
        <v>43</v>
      </c>
      <c r="H45" s="18"/>
      <c r="I45" s="38"/>
      <c r="J45" s="39" t="s">
        <v>38</v>
      </c>
      <c r="K45" s="40"/>
      <c r="L45" s="42"/>
      <c r="M45" s="43"/>
    </row>
    <row r="46" spans="1:13" ht="15.75">
      <c r="A46" s="32" t="s">
        <v>49</v>
      </c>
      <c r="B46" s="18"/>
      <c r="C46" s="33">
        <v>124.65</v>
      </c>
      <c r="D46" s="34"/>
      <c r="E46" s="35"/>
      <c r="F46" s="36"/>
      <c r="G46" s="37" t="s">
        <v>30</v>
      </c>
      <c r="H46" s="18"/>
      <c r="I46" s="38"/>
      <c r="J46" s="39" t="s">
        <v>46</v>
      </c>
      <c r="K46" s="40"/>
      <c r="L46" s="42"/>
      <c r="M46" s="43"/>
    </row>
    <row r="47" spans="1:13" ht="15.75">
      <c r="A47" s="32" t="s">
        <v>51</v>
      </c>
      <c r="B47" s="18"/>
      <c r="C47" s="33">
        <v>118.6</v>
      </c>
      <c r="D47" s="34"/>
      <c r="E47" s="35"/>
      <c r="F47" s="36"/>
      <c r="G47" s="45" t="s">
        <v>31</v>
      </c>
      <c r="H47" s="9"/>
      <c r="I47" s="46"/>
      <c r="J47" s="39" t="s">
        <v>39</v>
      </c>
      <c r="K47" s="40"/>
      <c r="L47" s="37"/>
      <c r="M47" s="38"/>
    </row>
    <row r="48" spans="1:13" ht="16.5" thickBot="1">
      <c r="A48" s="32" t="s">
        <v>25</v>
      </c>
      <c r="B48" s="18"/>
      <c r="C48" s="33">
        <v>115.8</v>
      </c>
      <c r="D48" s="42"/>
      <c r="E48" s="47"/>
      <c r="F48" s="47"/>
      <c r="G48" s="35"/>
      <c r="H48" s="35"/>
      <c r="I48" s="35"/>
      <c r="J48" s="39" t="s">
        <v>35</v>
      </c>
      <c r="K48" s="40"/>
      <c r="L48" s="48"/>
      <c r="M48" s="49"/>
    </row>
    <row r="49" spans="1:13" ht="16.5" thickTop="1">
      <c r="A49" s="10" t="s">
        <v>26</v>
      </c>
      <c r="B49" s="9"/>
      <c r="C49" s="50">
        <v>122.4</v>
      </c>
      <c r="D49" s="51"/>
      <c r="E49" s="52"/>
      <c r="F49" s="52"/>
      <c r="G49" s="52"/>
      <c r="H49" s="52"/>
      <c r="I49" s="53"/>
      <c r="J49" s="54" t="s">
        <v>57</v>
      </c>
      <c r="K49" s="40"/>
      <c r="L49" s="37"/>
      <c r="M49" s="38"/>
    </row>
    <row r="50" spans="1:13" ht="15.75">
      <c r="A50" s="26" t="s">
        <v>33</v>
      </c>
      <c r="B50" s="27"/>
      <c r="C50" s="27"/>
      <c r="D50" s="18"/>
      <c r="E50" s="47"/>
      <c r="F50" s="47"/>
      <c r="G50" s="47"/>
      <c r="H50" s="47"/>
      <c r="I50" s="43"/>
      <c r="J50" s="39" t="s">
        <v>40</v>
      </c>
      <c r="K50" s="40"/>
      <c r="L50" s="55"/>
      <c r="M50" s="40"/>
    </row>
    <row r="51" spans="1:13" ht="15.75">
      <c r="A51" s="34"/>
      <c r="B51" s="35"/>
      <c r="C51" s="35"/>
      <c r="D51" s="56"/>
      <c r="E51" s="35"/>
      <c r="F51" s="35"/>
      <c r="G51" s="35"/>
      <c r="H51" s="35"/>
      <c r="I51" s="36"/>
      <c r="J51" s="39" t="s">
        <v>41</v>
      </c>
      <c r="K51" s="40"/>
      <c r="L51" s="37"/>
      <c r="M51" s="38"/>
    </row>
    <row r="52" spans="1:13" ht="15.75">
      <c r="A52" s="34"/>
      <c r="B52" s="35"/>
      <c r="C52" s="35"/>
      <c r="D52" s="35"/>
      <c r="E52" s="35"/>
      <c r="F52" s="35"/>
      <c r="G52" s="35"/>
      <c r="H52" s="35"/>
      <c r="I52" s="36"/>
      <c r="J52" s="39" t="s">
        <v>42</v>
      </c>
      <c r="K52" s="40"/>
      <c r="L52" s="55"/>
      <c r="M52" s="40"/>
    </row>
    <row r="53" spans="1:13" ht="15.75">
      <c r="A53" s="42"/>
      <c r="B53" s="47"/>
      <c r="C53" s="47"/>
      <c r="D53" s="47"/>
      <c r="E53" s="47"/>
      <c r="F53" s="47"/>
      <c r="G53" s="47"/>
      <c r="H53" s="47"/>
      <c r="I53" s="47"/>
      <c r="J53" s="57"/>
      <c r="K53" s="27"/>
      <c r="L53" s="27"/>
      <c r="M53" s="28"/>
    </row>
    <row r="54" spans="1:13" ht="15.75">
      <c r="A54" s="42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3"/>
    </row>
    <row r="55" spans="1:13" ht="15.75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6"/>
    </row>
    <row r="56" spans="1:13" ht="15.75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6"/>
    </row>
    <row r="57" spans="1:13" ht="15.75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3"/>
    </row>
  </sheetData>
  <sheetProtection sheet="1" objects="1" scenarios="1"/>
  <mergeCells count="184">
    <mergeCell ref="F3:G3"/>
    <mergeCell ref="F4:G4"/>
    <mergeCell ref="A5:B5"/>
    <mergeCell ref="F2:G2"/>
    <mergeCell ref="D2:E2"/>
    <mergeCell ref="D3:E3"/>
    <mergeCell ref="D4:E4"/>
    <mergeCell ref="J2:K2"/>
    <mergeCell ref="J42:M42"/>
    <mergeCell ref="L2:M2"/>
    <mergeCell ref="L3:M3"/>
    <mergeCell ref="L4:M4"/>
    <mergeCell ref="M7:M8"/>
    <mergeCell ref="J9:J10"/>
    <mergeCell ref="K9:K10"/>
    <mergeCell ref="M9:M10"/>
    <mergeCell ref="K15:K16"/>
    <mergeCell ref="A6:B7"/>
    <mergeCell ref="A8:B9"/>
    <mergeCell ref="A10:B11"/>
    <mergeCell ref="A1:C1"/>
    <mergeCell ref="C9:C10"/>
    <mergeCell ref="A12:B13"/>
    <mergeCell ref="A14:B15"/>
    <mergeCell ref="A16:B17"/>
    <mergeCell ref="A18:B19"/>
    <mergeCell ref="A20:B21"/>
    <mergeCell ref="A22:B23"/>
    <mergeCell ref="A24:B25"/>
    <mergeCell ref="A26:B27"/>
    <mergeCell ref="A28:B29"/>
    <mergeCell ref="A30:B31"/>
    <mergeCell ref="A32:B33"/>
    <mergeCell ref="A34:B35"/>
    <mergeCell ref="A36:B37"/>
    <mergeCell ref="A38:B39"/>
    <mergeCell ref="A40:B41"/>
    <mergeCell ref="C39:C40"/>
    <mergeCell ref="C37:C38"/>
    <mergeCell ref="C35:C36"/>
    <mergeCell ref="C31:C32"/>
    <mergeCell ref="C29:C30"/>
    <mergeCell ref="D29:D30"/>
    <mergeCell ref="D31:D32"/>
    <mergeCell ref="D39:D40"/>
    <mergeCell ref="E39:E40"/>
    <mergeCell ref="D37:D38"/>
    <mergeCell ref="E37:E38"/>
    <mergeCell ref="C27:C28"/>
    <mergeCell ref="D27:D28"/>
    <mergeCell ref="E27:E28"/>
    <mergeCell ref="D35:D36"/>
    <mergeCell ref="E35:E36"/>
    <mergeCell ref="E29:E30"/>
    <mergeCell ref="E31:E32"/>
    <mergeCell ref="D33:D34"/>
    <mergeCell ref="E33:E34"/>
    <mergeCell ref="C33:C34"/>
    <mergeCell ref="E25:E26"/>
    <mergeCell ref="D25:D26"/>
    <mergeCell ref="C25:C26"/>
    <mergeCell ref="C23:C24"/>
    <mergeCell ref="D23:D24"/>
    <mergeCell ref="E23:E24"/>
    <mergeCell ref="C21:C22"/>
    <mergeCell ref="D21:D22"/>
    <mergeCell ref="E21:E22"/>
    <mergeCell ref="C19:C20"/>
    <mergeCell ref="D19:D20"/>
    <mergeCell ref="E19:E20"/>
    <mergeCell ref="C17:C18"/>
    <mergeCell ref="D17:D18"/>
    <mergeCell ref="E17:E18"/>
    <mergeCell ref="C15:C16"/>
    <mergeCell ref="D15:D16"/>
    <mergeCell ref="E15:E16"/>
    <mergeCell ref="C13:C14"/>
    <mergeCell ref="D13:D14"/>
    <mergeCell ref="E13:E14"/>
    <mergeCell ref="C11:C12"/>
    <mergeCell ref="D11:D12"/>
    <mergeCell ref="E11:E12"/>
    <mergeCell ref="D9:D10"/>
    <mergeCell ref="E9:E10"/>
    <mergeCell ref="K7:K8"/>
    <mergeCell ref="C7:C8"/>
    <mergeCell ref="D7:D8"/>
    <mergeCell ref="E7:E8"/>
    <mergeCell ref="G7:G8"/>
    <mergeCell ref="G9:G10"/>
    <mergeCell ref="H9:H10"/>
    <mergeCell ref="I9:I10"/>
    <mergeCell ref="H7:H8"/>
    <mergeCell ref="I7:I8"/>
    <mergeCell ref="J7:J8"/>
    <mergeCell ref="G11:G12"/>
    <mergeCell ref="H11:H12"/>
    <mergeCell ref="I11:I12"/>
    <mergeCell ref="J11:J12"/>
    <mergeCell ref="M15:M16"/>
    <mergeCell ref="G13:G14"/>
    <mergeCell ref="H13:H14"/>
    <mergeCell ref="I13:I14"/>
    <mergeCell ref="J13:J14"/>
    <mergeCell ref="M11:M12"/>
    <mergeCell ref="K11:K12"/>
    <mergeCell ref="K13:K14"/>
    <mergeCell ref="M13:M14"/>
    <mergeCell ref="K17:K18"/>
    <mergeCell ref="M17:M18"/>
    <mergeCell ref="G15:G16"/>
    <mergeCell ref="H15:H16"/>
    <mergeCell ref="G17:G18"/>
    <mergeCell ref="H17:H18"/>
    <mergeCell ref="I17:I18"/>
    <mergeCell ref="J17:J18"/>
    <mergeCell ref="I15:I16"/>
    <mergeCell ref="J15:J16"/>
    <mergeCell ref="G19:G20"/>
    <mergeCell ref="H19:H20"/>
    <mergeCell ref="I19:I20"/>
    <mergeCell ref="J19:J20"/>
    <mergeCell ref="K23:K24"/>
    <mergeCell ref="M23:M24"/>
    <mergeCell ref="G21:G22"/>
    <mergeCell ref="H21:H22"/>
    <mergeCell ref="I21:I22"/>
    <mergeCell ref="J21:J22"/>
    <mergeCell ref="K19:K20"/>
    <mergeCell ref="M19:M20"/>
    <mergeCell ref="K21:K22"/>
    <mergeCell ref="M21:M22"/>
    <mergeCell ref="K25:K26"/>
    <mergeCell ref="M25:M26"/>
    <mergeCell ref="G23:G24"/>
    <mergeCell ref="H23:H24"/>
    <mergeCell ref="G25:G26"/>
    <mergeCell ref="H25:H26"/>
    <mergeCell ref="I25:I26"/>
    <mergeCell ref="J25:J26"/>
    <mergeCell ref="I23:I24"/>
    <mergeCell ref="J23:J24"/>
    <mergeCell ref="G27:G28"/>
    <mergeCell ref="H27:H28"/>
    <mergeCell ref="I27:I28"/>
    <mergeCell ref="J27:J28"/>
    <mergeCell ref="K31:K32"/>
    <mergeCell ref="M31:M32"/>
    <mergeCell ref="G29:G30"/>
    <mergeCell ref="H29:H30"/>
    <mergeCell ref="I29:I30"/>
    <mergeCell ref="J29:J30"/>
    <mergeCell ref="K27:K28"/>
    <mergeCell ref="M27:M28"/>
    <mergeCell ref="K29:K30"/>
    <mergeCell ref="M29:M30"/>
    <mergeCell ref="M33:M34"/>
    <mergeCell ref="H33:H34"/>
    <mergeCell ref="G31:G32"/>
    <mergeCell ref="H31:H32"/>
    <mergeCell ref="G33:G34"/>
    <mergeCell ref="I33:I34"/>
    <mergeCell ref="J33:J34"/>
    <mergeCell ref="K33:K34"/>
    <mergeCell ref="I31:I32"/>
    <mergeCell ref="J31:J32"/>
    <mergeCell ref="M35:M36"/>
    <mergeCell ref="M37:M38"/>
    <mergeCell ref="M39:M40"/>
    <mergeCell ref="K35:K36"/>
    <mergeCell ref="K37:K38"/>
    <mergeCell ref="K39:K40"/>
    <mergeCell ref="J35:J36"/>
    <mergeCell ref="J37:J38"/>
    <mergeCell ref="J39:J40"/>
    <mergeCell ref="I35:I36"/>
    <mergeCell ref="I37:I38"/>
    <mergeCell ref="I39:I40"/>
    <mergeCell ref="H35:H36"/>
    <mergeCell ref="H37:H38"/>
    <mergeCell ref="H39:H40"/>
    <mergeCell ref="G39:G40"/>
    <mergeCell ref="G37:G38"/>
    <mergeCell ref="G35:G36"/>
  </mergeCells>
  <printOptions/>
  <pageMargins left="0.1968503937007874" right="0.7480314960629921" top="0.984251968503937" bottom="0.984251968503937" header="0.5118110236220472" footer="0.5118110236220472"/>
  <pageSetup horizontalDpi="300" verticalDpi="300" orientation="portrait" paperSize="9" scale="60" r:id="rId1"/>
  <headerFooter alignWithMargins="0">
    <oddHeader>&amp;L&amp;"Times New Roman,Bold Italic"&amp;22&amp;UFlight Log</oddHeader>
    <oddFooter>&amp;L&amp;8&amp;Y&amp;F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20.125" style="0" customWidth="1"/>
  </cols>
  <sheetData>
    <row r="1" ht="19.5">
      <c r="A1" s="1" t="s">
        <v>58</v>
      </c>
    </row>
    <row r="2" ht="15.75">
      <c r="A2" t="s">
        <v>59</v>
      </c>
    </row>
    <row r="3" ht="15.75">
      <c r="A3" t="s">
        <v>60</v>
      </c>
    </row>
    <row r="4" ht="15.75">
      <c r="A4" t="s">
        <v>79</v>
      </c>
    </row>
    <row r="5" ht="15.75">
      <c r="A5" t="s">
        <v>80</v>
      </c>
    </row>
    <row r="6" ht="15.75">
      <c r="A6" t="s">
        <v>81</v>
      </c>
    </row>
    <row r="7" ht="15.75">
      <c r="A7" t="s">
        <v>61</v>
      </c>
    </row>
    <row r="8" ht="15.75">
      <c r="A8" t="s">
        <v>62</v>
      </c>
    </row>
    <row r="10" ht="15.75">
      <c r="A10" t="s">
        <v>82</v>
      </c>
    </row>
    <row r="11" ht="15.75">
      <c r="A11" t="s">
        <v>83</v>
      </c>
    </row>
    <row r="12" ht="15.75">
      <c r="A12" t="s">
        <v>84</v>
      </c>
    </row>
    <row r="15" ht="19.5">
      <c r="A15" s="1" t="s">
        <v>58</v>
      </c>
    </row>
    <row r="16" spans="1:2" ht="15.75">
      <c r="A16" t="s">
        <v>55</v>
      </c>
      <c r="B16">
        <v>80</v>
      </c>
    </row>
    <row r="17" spans="1:3" ht="15.75">
      <c r="A17" t="s">
        <v>56</v>
      </c>
      <c r="B17">
        <v>6</v>
      </c>
      <c r="C17" t="s">
        <v>74</v>
      </c>
    </row>
    <row r="20" ht="19.5">
      <c r="A20" s="1" t="s">
        <v>64</v>
      </c>
    </row>
    <row r="21" s="58" customFormat="1" ht="15.75">
      <c r="A21" s="58" t="s">
        <v>65</v>
      </c>
    </row>
    <row r="22" s="58" customFormat="1" ht="15.75">
      <c r="A22" s="58" t="s">
        <v>66</v>
      </c>
    </row>
    <row r="23" s="58" customFormat="1" ht="15.75">
      <c r="A23" s="58" t="s">
        <v>67</v>
      </c>
    </row>
    <row r="24" s="58" customFormat="1" ht="15.75">
      <c r="A24" s="58" t="s">
        <v>68</v>
      </c>
    </row>
    <row r="25" s="58" customFormat="1" ht="15.75">
      <c r="A25" s="58" t="s">
        <v>69</v>
      </c>
    </row>
    <row r="26" s="58" customFormat="1" ht="15.75">
      <c r="A26" s="58" t="s">
        <v>70</v>
      </c>
    </row>
    <row r="27" s="58" customFormat="1" ht="15.75">
      <c r="A27" s="58" t="s">
        <v>71</v>
      </c>
    </row>
    <row r="28" s="58" customFormat="1" ht="15.75"/>
    <row r="29" ht="19.5">
      <c r="A29" s="1" t="s">
        <v>63</v>
      </c>
    </row>
    <row r="30" ht="15.75">
      <c r="A30" s="58" t="s">
        <v>72</v>
      </c>
    </row>
    <row r="31" ht="15.75">
      <c r="A31" s="58" t="s">
        <v>75</v>
      </c>
    </row>
    <row r="32" ht="15.75">
      <c r="A32" s="58" t="s">
        <v>73</v>
      </c>
    </row>
    <row r="33" ht="15.75">
      <c r="A33" s="58" t="s">
        <v>78</v>
      </c>
    </row>
    <row r="35" ht="19.5">
      <c r="A35" s="1" t="s">
        <v>76</v>
      </c>
    </row>
    <row r="36" ht="15.75">
      <c r="A36" t="s">
        <v>77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Footer>&amp;L&amp;8&amp;Y&amp;F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Colm Farrell FCCA AITI</cp:lastModifiedBy>
  <cp:lastPrinted>2002-08-04T20:33:25Z</cp:lastPrinted>
  <dcterms:created xsi:type="dcterms:W3CDTF">2001-05-11T13:37:57Z</dcterms:created>
  <dcterms:modified xsi:type="dcterms:W3CDTF">2002-08-13T12:41:14Z</dcterms:modified>
  <cp:category/>
  <cp:version/>
  <cp:contentType/>
  <cp:contentStatus/>
</cp:coreProperties>
</file>